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ELL\Desktop\ROZPOČTY\2024_033_Fasáda restaurace Burger King Brno\VV FINAL\"/>
    </mc:Choice>
  </mc:AlternateContent>
  <bookViews>
    <workbookView xWindow="0" yWindow="0" windowWidth="0" windowHeight="0"/>
  </bookViews>
  <sheets>
    <sheet name="Rekapitulace stavby" sheetId="1" r:id="rId1"/>
    <sheet name="D.1.1.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'D.1.1. - Stavební část'!$C$128:$K$450</definedName>
    <definedName name="_xlnm.Print_Area" localSheetId="1">'D.1.1. - Stavební část'!$C$4:$J$76,'D.1.1. - Stavební část'!$C$82:$J$110,'D.1.1. - Stavební část'!$C$116:$K$450</definedName>
    <definedName name="_xlnm.Print_Titles" localSheetId="1">'D.1.1. - Stavební část'!$128:$128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0"/>
  <c r="BH360"/>
  <c r="BG360"/>
  <c r="BF360"/>
  <c r="T360"/>
  <c r="R360"/>
  <c r="P360"/>
  <c r="BI355"/>
  <c r="BH355"/>
  <c r="BG355"/>
  <c r="BF355"/>
  <c r="T355"/>
  <c r="R355"/>
  <c r="P355"/>
  <c r="BI351"/>
  <c r="BH351"/>
  <c r="BG351"/>
  <c r="BF351"/>
  <c r="T351"/>
  <c r="T350"/>
  <c r="R351"/>
  <c r="R350"/>
  <c r="P351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6"/>
  <c r="BH316"/>
  <c r="BG316"/>
  <c r="BF316"/>
  <c r="T316"/>
  <c r="R316"/>
  <c r="P316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7"/>
  <c r="BH297"/>
  <c r="BG297"/>
  <c r="BF297"/>
  <c r="T297"/>
  <c r="R297"/>
  <c r="P297"/>
  <c r="BI292"/>
  <c r="BH292"/>
  <c r="BG292"/>
  <c r="BF292"/>
  <c r="T292"/>
  <c r="R292"/>
  <c r="P292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0"/>
  <c r="BH160"/>
  <c r="BG160"/>
  <c r="BF160"/>
  <c r="T160"/>
  <c r="R160"/>
  <c r="P160"/>
  <c r="BI153"/>
  <c r="BH153"/>
  <c r="BG153"/>
  <c r="BF153"/>
  <c r="T153"/>
  <c r="R153"/>
  <c r="P153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91"/>
  <c r="J20"/>
  <c r="J18"/>
  <c r="E18"/>
  <c r="F126"/>
  <c r="J17"/>
  <c r="J15"/>
  <c r="E15"/>
  <c r="F125"/>
  <c r="J14"/>
  <c r="J12"/>
  <c r="J89"/>
  <c r="E7"/>
  <c r="E119"/>
  <c i="1" r="L90"/>
  <c r="AM90"/>
  <c r="AM89"/>
  <c r="L89"/>
  <c r="AM87"/>
  <c r="L87"/>
  <c r="L85"/>
  <c r="L84"/>
  <c i="2" r="BK449"/>
  <c r="BK325"/>
  <c r="BK233"/>
  <c r="J170"/>
  <c r="BK368"/>
  <c r="J276"/>
  <c r="J426"/>
  <c r="BK365"/>
  <c r="BK286"/>
  <c r="BK447"/>
  <c r="J390"/>
  <c r="BK305"/>
  <c r="J219"/>
  <c r="J365"/>
  <c r="BK276"/>
  <c r="BK248"/>
  <c r="BK167"/>
  <c r="BK333"/>
  <c r="BK272"/>
  <c r="BK219"/>
  <c r="J160"/>
  <c r="BK384"/>
  <c r="J341"/>
  <c r="J227"/>
  <c r="BK153"/>
  <c r="BK442"/>
  <c r="J376"/>
  <c r="BK257"/>
  <c r="J182"/>
  <c r="BK387"/>
  <c r="BK300"/>
  <c r="BK203"/>
  <c r="J432"/>
  <c r="J394"/>
  <c r="BK310"/>
  <c r="BK223"/>
  <c r="BK429"/>
  <c r="BK373"/>
  <c r="J260"/>
  <c r="BK188"/>
  <c r="J300"/>
  <c r="J241"/>
  <c r="J373"/>
  <c r="J310"/>
  <c r="BK260"/>
  <c r="J199"/>
  <c r="J148"/>
  <c r="J371"/>
  <c r="J339"/>
  <c r="BK199"/>
  <c r="J141"/>
  <c r="BK426"/>
  <c r="BK346"/>
  <c r="J245"/>
  <c r="J176"/>
  <c r="BK380"/>
  <c r="J292"/>
  <c r="BK439"/>
  <c r="BK416"/>
  <c r="J335"/>
  <c r="J280"/>
  <c r="BK432"/>
  <c r="BK382"/>
  <c r="BK292"/>
  <c r="BK148"/>
  <c r="J328"/>
  <c r="J252"/>
  <c r="BK191"/>
  <c r="J355"/>
  <c r="BK280"/>
  <c r="J257"/>
  <c r="BK170"/>
  <c r="J380"/>
  <c r="BK331"/>
  <c r="BK176"/>
  <c r="BK413"/>
  <c r="J305"/>
  <c r="J231"/>
  <c r="BK173"/>
  <c r="BK376"/>
  <c r="J297"/>
  <c r="J185"/>
  <c r="BK437"/>
  <c r="J413"/>
  <c r="BK341"/>
  <c r="BK252"/>
  <c r="J444"/>
  <c r="J360"/>
  <c r="BK267"/>
  <c r="BK201"/>
  <c r="BK355"/>
  <c r="J267"/>
  <c r="BK227"/>
  <c r="BK343"/>
  <c r="J286"/>
  <c r="J248"/>
  <c r="J191"/>
  <c r="J132"/>
  <c r="J348"/>
  <c r="J325"/>
  <c r="BK185"/>
  <c r="J439"/>
  <c r="J384"/>
  <c r="J272"/>
  <c r="BK211"/>
  <c r="BK141"/>
  <c r="BK348"/>
  <c r="J211"/>
  <c r="J442"/>
  <c r="J422"/>
  <c r="J382"/>
  <c r="BK322"/>
  <c r="J153"/>
  <c r="BK422"/>
  <c r="J343"/>
  <c r="BK241"/>
  <c r="F34"/>
  <c r="J437"/>
  <c r="BK360"/>
  <c r="BK264"/>
  <c r="J201"/>
  <c r="BK390"/>
  <c r="BK335"/>
  <c r="BK254"/>
  <c r="BK444"/>
  <c r="BK419"/>
  <c r="J351"/>
  <c r="BK284"/>
  <c r="J449"/>
  <c r="BK394"/>
  <c r="J284"/>
  <c i="1" r="AS94"/>
  <c i="2" r="J333"/>
  <c r="J264"/>
  <c r="J203"/>
  <c r="J331"/>
  <c r="J233"/>
  <c r="J188"/>
  <c r="BK134"/>
  <c r="J346"/>
  <c r="J254"/>
  <c r="BK160"/>
  <c r="J416"/>
  <c r="BK328"/>
  <c r="J215"/>
  <c r="J134"/>
  <c r="J322"/>
  <c r="BK245"/>
  <c r="J447"/>
  <c r="J429"/>
  <c r="J368"/>
  <c r="BK132"/>
  <c r="J419"/>
  <c r="BK339"/>
  <c r="J223"/>
  <c r="J173"/>
  <c r="J316"/>
  <c r="BK215"/>
  <c r="BK371"/>
  <c r="BK316"/>
  <c r="BK231"/>
  <c r="BK182"/>
  <c r="J387"/>
  <c r="BK351"/>
  <c r="BK297"/>
  <c r="J167"/>
  <c l="1" r="BK244"/>
  <c r="J244"/>
  <c r="J99"/>
  <c r="T338"/>
  <c r="P367"/>
  <c r="BK131"/>
  <c r="P244"/>
  <c r="P338"/>
  <c r="BK367"/>
  <c r="J367"/>
  <c r="J104"/>
  <c r="T367"/>
  <c r="BK436"/>
  <c r="J436"/>
  <c r="J107"/>
  <c r="R441"/>
  <c r="T131"/>
  <c r="BK386"/>
  <c r="J386"/>
  <c r="J105"/>
  <c r="BK446"/>
  <c r="J446"/>
  <c r="J109"/>
  <c r="P131"/>
  <c r="P130"/>
  <c r="BK338"/>
  <c r="J338"/>
  <c r="J100"/>
  <c r="P354"/>
  <c r="R386"/>
  <c r="R436"/>
  <c r="P446"/>
  <c r="R131"/>
  <c r="R338"/>
  <c r="BK354"/>
  <c r="BK353"/>
  <c r="J353"/>
  <c r="J102"/>
  <c r="T386"/>
  <c r="BK441"/>
  <c r="J441"/>
  <c r="J108"/>
  <c r="T441"/>
  <c r="R244"/>
  <c r="R354"/>
  <c r="P386"/>
  <c r="T436"/>
  <c r="R446"/>
  <c r="T244"/>
  <c r="T354"/>
  <c r="T353"/>
  <c r="R367"/>
  <c r="P436"/>
  <c r="P435"/>
  <c r="P441"/>
  <c r="T446"/>
  <c r="BK350"/>
  <c r="J350"/>
  <c r="J101"/>
  <c r="F91"/>
  <c r="J126"/>
  <c r="BE173"/>
  <c r="BE191"/>
  <c r="BE241"/>
  <c r="BE264"/>
  <c r="BE267"/>
  <c r="BE272"/>
  <c r="BE276"/>
  <c r="BE280"/>
  <c r="BE284"/>
  <c r="BE286"/>
  <c r="BE292"/>
  <c r="BE305"/>
  <c r="E85"/>
  <c r="BE223"/>
  <c r="BE245"/>
  <c r="BE252"/>
  <c r="BE297"/>
  <c r="BE346"/>
  <c r="BE348"/>
  <c r="BE365"/>
  <c r="J123"/>
  <c r="BE132"/>
  <c r="BE134"/>
  <c r="BE182"/>
  <c r="BE185"/>
  <c r="BE188"/>
  <c r="BE233"/>
  <c r="BE260"/>
  <c r="F92"/>
  <c r="J125"/>
  <c r="BE231"/>
  <c r="BE254"/>
  <c r="BE257"/>
  <c r="BE300"/>
  <c r="BE310"/>
  <c r="BE316"/>
  <c r="BE322"/>
  <c r="BE325"/>
  <c r="BE328"/>
  <c r="BE331"/>
  <c r="BE333"/>
  <c r="BE335"/>
  <c r="BE371"/>
  <c r="BE376"/>
  <c r="BE384"/>
  <c r="BE416"/>
  <c r="BE419"/>
  <c r="BE422"/>
  <c r="BE426"/>
  <c r="BE141"/>
  <c r="BE170"/>
  <c r="BE203"/>
  <c r="BE211"/>
  <c r="BE215"/>
  <c r="BE227"/>
  <c r="BE248"/>
  <c r="BE355"/>
  <c r="BE360"/>
  <c r="BE380"/>
  <c r="BE387"/>
  <c r="BE413"/>
  <c r="BE429"/>
  <c r="BE432"/>
  <c r="BE439"/>
  <c r="BE442"/>
  <c r="BE447"/>
  <c r="BE153"/>
  <c r="BE160"/>
  <c r="BE167"/>
  <c r="BE176"/>
  <c r="BE201"/>
  <c r="BE219"/>
  <c r="BE394"/>
  <c r="BE148"/>
  <c r="BE199"/>
  <c r="BE339"/>
  <c r="BE341"/>
  <c r="BE343"/>
  <c r="BE351"/>
  <c r="BE368"/>
  <c r="BE373"/>
  <c r="BE382"/>
  <c r="BE390"/>
  <c r="BE437"/>
  <c r="BE444"/>
  <c r="BE449"/>
  <c i="1" r="BA95"/>
  <c i="2" r="F35"/>
  <c i="1" r="BB95"/>
  <c r="BB94"/>
  <c r="AX94"/>
  <c i="2" r="F37"/>
  <c i="1" r="BD95"/>
  <c r="BD94"/>
  <c r="W33"/>
  <c i="2" r="J34"/>
  <c i="1" r="AW95"/>
  <c i="2" r="F36"/>
  <c i="1" r="BC95"/>
  <c r="BC94"/>
  <c r="AY94"/>
  <c r="BA94"/>
  <c r="AW94"/>
  <c r="AK30"/>
  <c i="2" l="1" r="R130"/>
  <c r="R353"/>
  <c r="T435"/>
  <c r="R435"/>
  <c r="P353"/>
  <c r="BK130"/>
  <c r="P129"/>
  <c i="1" r="AU95"/>
  <c i="2" r="T130"/>
  <c r="T129"/>
  <c r="J131"/>
  <c r="J98"/>
  <c r="J354"/>
  <c r="J103"/>
  <c r="BK435"/>
  <c r="J435"/>
  <c r="J106"/>
  <c i="1" r="AU94"/>
  <c r="W32"/>
  <c r="W30"/>
  <c i="2" r="F33"/>
  <c i="1" r="AZ95"/>
  <c r="AZ94"/>
  <c r="W29"/>
  <c r="W31"/>
  <c i="2" r="J33"/>
  <c i="1" r="AV95"/>
  <c r="AT95"/>
  <c i="2" l="1" r="BK129"/>
  <c r="J129"/>
  <c r="J96"/>
  <c r="R129"/>
  <c r="J130"/>
  <c r="J97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<sst xmlns="http://schemas.openxmlformats.org/spreadsheetml/2006/main">
  <si>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</si>
  <si>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</si>
  <si>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</si>
  <si>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</si>
  <si>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{f0df4543-6692-4ba5-a738-29012987ef1f}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</si>
  <si>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</si>
  <si>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</si>
  <si>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</si>
  <si>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</si>
  <si>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</si>
  <si>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</si>
  <si>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</si>
  <si>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</si>
  <si>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</si>
  <si>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2024/033_3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</si>
  <si>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</si>
  <si>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</si>
  <si>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 revitalizace fasády objektu - BURGER KING BRNO</t>
  </si>
  <si>
    <t>KSO:</t>
  </si>
  <si>
    <t>CC-CZ:</t>
  </si>
  <si>
    <t>Místo:</t>
  </si>
  <si>
    <t xml:space="preserve"> </t>
  </si>
  <si>
    <t>Datum:</t>
  </si>
  <si>
    <t>14. 8. 2024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</si>
  <si>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</si>
  <si>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</si>
  <si>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</si>
  <si>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</si>
  <si>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</si>
  <si>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</si>
  <si>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</si>
  <si>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</si>
  <si>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</si>
  <si>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</si>
  <si>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</si>
  <si>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</si>
  <si>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</si>
  <si>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</si>
  <si>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</si>
  <si>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</si>
  <si>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</si>
  <si>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</si>
  <si>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</si>
  <si>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</si>
  <si>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</si>
  <si>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</si>
  <si>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</si>
  <si>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</si>
  <si>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</si>
  <si>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</si>
  <si>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</si>
  <si>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</si>
  <si>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</si>
  <si>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</si>
  <si>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</si>
  <si>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</si>
  <si>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</si>
  <si>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</si>
  <si>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</si>
  <si>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</si>
  <si>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</si>
  <si>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</si>
  <si>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</si>
  <si>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</si>
  <si>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</si>
  <si>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</si>
  <si>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</si>
  <si>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</si>
  <si>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</si>
  <si>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</si>
  <si>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</si>
  <si>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</si>
  <si>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</si>
  <si>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</si>
  <si>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</si>
  <si>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</si>
  <si>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</si>
  <si>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</si>
  <si>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</si>
  <si>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Stavební část</t>
  </si>
  <si>
    <t>STA</t>
  </si>
  <si>
    <t>1</t>
  </si>
  <si>
    <t>{2e8c41df-4de2-468e-9b97-cd4bc22e6dd8}</t>
  </si>
  <si>
    <t>2</t>
  </si>
  <si>
    <t>KRYCÍ LIST SOUPISU PRACÍ</t>
  </si>
  <si>
    <t>Objekt:</t>
  </si>
  <si>
    <t>D.1.1.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</si>
  <si>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</si>
  <si>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</si>
  <si>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</si>
  <si>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</si>
  <si>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</si>
  <si>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</si>
  <si>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</si>
  <si>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</si>
  <si>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</si>
  <si>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</si>
  <si>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</si>
  <si>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</si>
  <si>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</si>
  <si>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</si>
  <si>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</si>
  <si>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</si>
  <si>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</si>
  <si>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</si>
  <si>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</si>
  <si>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</si>
  <si>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</si>
  <si>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</si>
  <si>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</si>
  <si>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</si>
  <si>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</si>
  <si>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</si>
  <si>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</si>
  <si>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</si>
  <si>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</si>
  <si>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</si>
  <si>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</si>
  <si>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</si>
  <si>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</si>
  <si>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</si>
  <si>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</si>
  <si>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</si>
  <si>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</si>
  <si>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622000001</t>
  </si>
  <si>
    <t>Zapravení otvorů v KZS po lešení - systémová pěnová zátka + tupování</t>
  </si>
  <si>
    <t>kpl</t>
  </si>
  <si>
    <t>4</t>
  </si>
  <si>
    <t>628819157</t>
  </si>
  <si>
    <t>PP</t>
  </si>
  <si>
    <t>622131121</t>
  </si>
  <si>
    <t>Penetrační nátěr vnějších stěn nanášený ručně</t>
  </si>
  <si>
    <t>m2</t>
  </si>
  <si>
    <t>CS ÚRS 2024 02</t>
  </si>
  <si>
    <t>-603057643</t>
  </si>
  <si>
    <t>Podkladní a spojovací vrstva vnějších omítaných ploch penetrace nanášená ručně stěn</t>
  </si>
  <si>
    <t>VV</t>
  </si>
  <si>
    <t>fasáda - zbývající neupravovaná plocha</t>
  </si>
  <si>
    <t>"hrubá plocha" 30,0*3,7+18,0*0,99*0,5</t>
  </si>
  <si>
    <t>"odečet otvorů" -17,151</t>
  </si>
  <si>
    <t>"ostění" 5,0</t>
  </si>
  <si>
    <t>Součet</t>
  </si>
  <si>
    <t>3</t>
  </si>
  <si>
    <t>622135011</t>
  </si>
  <si>
    <t>Vyrovnání podkladu vnějších stěn tmelem tl do 2 mm</t>
  </si>
  <si>
    <t>-198971790</t>
  </si>
  <si>
    <t>Vyrovnání nerovností podkladu vnějších omítaných ploch tmelem, tl. do 2 mm stěn</t>
  </si>
  <si>
    <t>vyrovnání po odstranění KZS soklu</t>
  </si>
  <si>
    <t>"nové zateplení soklu" 30,0*0,7</t>
  </si>
  <si>
    <t xml:space="preserve">vyrovnání výtluk stávající fasády po očištění tlakovou vodou - rozsah do 30% plochy </t>
  </si>
  <si>
    <t>107,389*0,3</t>
  </si>
  <si>
    <t>622135095</t>
  </si>
  <si>
    <t>Příplatek k vyrovnání vnějších stěn tmelem za každý další 1 mm tloušťky</t>
  </si>
  <si>
    <t>-870016718</t>
  </si>
  <si>
    <t>Vyrovnání nerovností podkladu vnějších omítaných ploch tmelem, tl. do 2 mm Příplatek k ceně za každý další 1 mm tloušťky podkladní vrstvy přes 2 mm tmelem stěn</t>
  </si>
  <si>
    <t>21*3 'Přepočtené koeficientem množství</t>
  </si>
  <si>
    <t>5</t>
  </si>
  <si>
    <t>622142001</t>
  </si>
  <si>
    <t>Sklovláknité pletivo vnějších stěn vtlačené do tmelu</t>
  </si>
  <si>
    <t>630886579</t>
  </si>
  <si>
    <t>Pletivo vnějších ploch v ploše nebo pruzích, na plném podkladu sklovláknité vtlačené do tmelu stěn</t>
  </si>
  <si>
    <t>celoplošné přestěrkování stávající fasády</t>
  </si>
  <si>
    <t>107,759</t>
  </si>
  <si>
    <t>opětovné celoplošné přestěrkování po dodatečném překotvení</t>
  </si>
  <si>
    <t>622323111.1</t>
  </si>
  <si>
    <t>Vápenocementová omítka štuková tenkovrstvá jednovrstvá (aplikace ve 2 krocích) vnějších stěn tloušťky do 5 mm nanášená ručně</t>
  </si>
  <si>
    <t>1879489667</t>
  </si>
  <si>
    <t>7</t>
  </si>
  <si>
    <t>622-R-001</t>
  </si>
  <si>
    <t>Příplatek za použití stěrkového tmelu obsahující nosné vlákno a za použití armovací tkaniny o vyšší gramáži, min. 178 g/m2, vč. uhlazení 2.vrstvy</t>
  </si>
  <si>
    <t>-1359962545</t>
  </si>
  <si>
    <t>107,759*2</t>
  </si>
  <si>
    <t>8</t>
  </si>
  <si>
    <t>622211011</t>
  </si>
  <si>
    <t>Montáž kontaktního zateplení vnějších stěn lepením a mechanickým kotvením polystyrénových desek do betonu a zdiva tl přes 40 do 80 mm</t>
  </si>
  <si>
    <t>426731739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</si>
  <si>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</si>
  <si>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9</t>
  </si>
  <si>
    <t>M</t>
  </si>
  <si>
    <t>28376441</t>
  </si>
  <si>
    <t>deska XPS hrana rovná a strukturovaný povrch 300kPA λ=0,035 tl 60mm</t>
  </si>
  <si>
    <t>-1800743796</t>
  </si>
  <si>
    <t>21*1,05 'Přepočtené koeficientem množství</t>
  </si>
  <si>
    <t>10</t>
  </si>
  <si>
    <t>622212051</t>
  </si>
  <si>
    <t>Montáž kontaktního zateplení vnějšího ostění, nadpraží nebo parapetu hl. špalety do 400 mm lepením desek z polystyrenu tl do 40 mm</t>
  </si>
  <si>
    <t>m</t>
  </si>
  <si>
    <t>-272860788</t>
  </si>
  <si>
    <t>Montáž kontaktního zateplení vnějšího ostění, nadpraží nebo parapetu lepením z polystyrenových desek (dodávka ve specifikaci) hloubky špalet přes 200 do 400 mm, tloušťky desek do 40 mm</t>
  </si>
  <si>
    <t>ostění nových výplní</t>
  </si>
  <si>
    <t>"nová okna m.č. 2.02" 2*(2,4*2+0,9*2)</t>
  </si>
  <si>
    <t>"nové zásobovací dveře m.č. 2.03" 1,195+2,55*2</t>
  </si>
  <si>
    <t>11</t>
  </si>
  <si>
    <t>28376470</t>
  </si>
  <si>
    <t>deska XPS hrana rovná a strukturovaný povrch 200kPa λ=0,032 tl 20mm</t>
  </si>
  <si>
    <t>145951163</t>
  </si>
  <si>
    <t>19,495*0,25 'Přepočtené koeficientem množství</t>
  </si>
  <si>
    <t>622251101</t>
  </si>
  <si>
    <t>Příplatek k cenám kontaktního zateplení vnějších stěn za zápustnou montáž a použití tepelněizolačních zátek z polystyrenu</t>
  </si>
  <si>
    <t>-1464740326</t>
  </si>
  <si>
    <t>Montáž kontaktního zateplení lepením a mechanickým kotvením Příplatek k cenám za zápustnou montáž kotev s použitím tepelněizolačních zátek na vnější stěny z polystyrenu</t>
  </si>
  <si>
    <t>21,0</t>
  </si>
  <si>
    <t>13</t>
  </si>
  <si>
    <t>622251211</t>
  </si>
  <si>
    <t>Příplatek k cenám kontaktního zateplení vnějších stěn za zesílení vyztužení základní vrstvy</t>
  </si>
  <si>
    <t>1730435829</t>
  </si>
  <si>
    <t>Montáž kontaktního zateplení lepením a mechanickým kotvením Příplatek k cenám za zesílené vyztužení druhou vrstvou sklovláknitého pletiva vnějších stěn</t>
  </si>
  <si>
    <t>"napojení xps na mw" 30,0*0,2</t>
  </si>
  <si>
    <t>14</t>
  </si>
  <si>
    <t>622251231</t>
  </si>
  <si>
    <t>Montáž každé další kotvy přes 8 ks/m2 zápustné kotvení kontaktního zateplení vnějších stěn</t>
  </si>
  <si>
    <t>kus</t>
  </si>
  <si>
    <t>-1346616965</t>
  </si>
  <si>
    <t>Montáž kontaktního zateplení lepením a mechanickým kotvením montáž každé další kotvy přes 8 ks/m2 vnějších stěn zápustné kotvení</t>
  </si>
  <si>
    <t>Přikotvení stávajícího souvrství - viz. PD</t>
  </si>
  <si>
    <t>fasáda</t>
  </si>
  <si>
    <t>Mezisoučet</t>
  </si>
  <si>
    <t>102,759*8</t>
  </si>
  <si>
    <t>15</t>
  </si>
  <si>
    <t>59051209</t>
  </si>
  <si>
    <t>hmoždinka ETA univerzální šroubovací fasádní s kovovým trnem pro montáž TI 8x60x115mm</t>
  </si>
  <si>
    <t>-654642682</t>
  </si>
  <si>
    <t>16</t>
  </si>
  <si>
    <t>59051390</t>
  </si>
  <si>
    <t>zátka EPS pro montáž TI D 65mm</t>
  </si>
  <si>
    <t>332056190</t>
  </si>
  <si>
    <t>17</t>
  </si>
  <si>
    <t>622252002</t>
  </si>
  <si>
    <t>Montáž profilů kontaktního zateplení lepených</t>
  </si>
  <si>
    <t>-2073464487</t>
  </si>
  <si>
    <t>Montáž profilů kontaktního zateplení ostatních stěnových, dilatačních apod. lepených do tmelu</t>
  </si>
  <si>
    <t>25,0</t>
  </si>
  <si>
    <t>35,0</t>
  </si>
  <si>
    <t>12,0</t>
  </si>
  <si>
    <t>9,6</t>
  </si>
  <si>
    <t>30,0</t>
  </si>
  <si>
    <t>18</t>
  </si>
  <si>
    <t>63127416</t>
  </si>
  <si>
    <t>profil rohový PVC s výztužnou tkaninou š 100/100mm</t>
  </si>
  <si>
    <t>1408916161</t>
  </si>
  <si>
    <t>25*1,05 'Přepočtené koeficientem množství</t>
  </si>
  <si>
    <t>19</t>
  </si>
  <si>
    <t>28342205</t>
  </si>
  <si>
    <t>profil napojovací okenní PVC s výztužnou tkaninou 6mm</t>
  </si>
  <si>
    <t>1111367432</t>
  </si>
  <si>
    <t>35*1,05 'Přepočtené koeficientem množství</t>
  </si>
  <si>
    <t>20</t>
  </si>
  <si>
    <t>59051510</t>
  </si>
  <si>
    <t>profil napojovací nadokenní PVC s okapnicí s výztužnou tkaninou</t>
  </si>
  <si>
    <t>-1154774086</t>
  </si>
  <si>
    <t>12*1,05 'Přepočtené koeficientem množství</t>
  </si>
  <si>
    <t>28341022</t>
  </si>
  <si>
    <t>profil napojovací parapetní PVC s výztužnou tkaninou</t>
  </si>
  <si>
    <t>1201957900</t>
  </si>
  <si>
    <t>9,6*1,05 'Přepočtené koeficientem množství</t>
  </si>
  <si>
    <t>22</t>
  </si>
  <si>
    <t>28341048</t>
  </si>
  <si>
    <t>profil ukončovací PVC s výztužnou tkaninou pro napojení oplechování atiky</t>
  </si>
  <si>
    <t>805182304</t>
  </si>
  <si>
    <t>30*1,05 'Přepočtené koeficientem množství</t>
  </si>
  <si>
    <t>23</t>
  </si>
  <si>
    <t>629991001</t>
  </si>
  <si>
    <t>Zakrytí podélných ploch fólií volně položenou</t>
  </si>
  <si>
    <t>-512502014</t>
  </si>
  <si>
    <t>Zakrytí vnějších ploch před znečištěním včetně pozdějšího odkrytí ploch podélných rovných (např. chodníků) fólií položenou volně</t>
  </si>
  <si>
    <t>24</t>
  </si>
  <si>
    <t>629991011</t>
  </si>
  <si>
    <t>Zakrytí výplní otvorů a svislých ploch fólií přilepenou lepící páskou</t>
  </si>
  <si>
    <t>-1121976413</t>
  </si>
  <si>
    <t>Zakrytí vnějších ploch před znečištěním včetně pozdějšího odkrytí výplní otvorů a svislých ploch fólií přilepenou lepící páskou</t>
  </si>
  <si>
    <t>1,2*1,54*2</t>
  </si>
  <si>
    <t>1,195*2,55</t>
  </si>
  <si>
    <t>2,4*1,54</t>
  </si>
  <si>
    <t>1,04*2,3</t>
  </si>
  <si>
    <t>2,4*0,9*2</t>
  </si>
  <si>
    <t>25</t>
  </si>
  <si>
    <t>629995105</t>
  </si>
  <si>
    <t>Očištění vnějších ploch čističem s následným omytím tlakovou vodou</t>
  </si>
  <si>
    <t>-796672056</t>
  </si>
  <si>
    <t>Očištění vnějších ploch tlakovou vodou nástřikem čističe s následným omytím tlakovou vodou</t>
  </si>
  <si>
    <t>Ostatní konstrukce a práce, bourání</t>
  </si>
  <si>
    <t>26</t>
  </si>
  <si>
    <t>941311111</t>
  </si>
  <si>
    <t>Montáž lešení řadového modulového lehkého zatížení do 200 kg/m2 š od 0,6 do 0,9 m v do 10 m</t>
  </si>
  <si>
    <t>-412245265</t>
  </si>
  <si>
    <t>Lešení řadové modulové lehké pracovní s podlahami s provozním zatížením tř. 3 do 200 kg/m2 šířky tř. SW06 od 0,6 do 0,9 m výšky do 10 m montáž</t>
  </si>
  <si>
    <t>30,0*4,2</t>
  </si>
  <si>
    <t>27</t>
  </si>
  <si>
    <t>941311211</t>
  </si>
  <si>
    <t>Příplatek k lešení řadovému modulovému lehkému do 200 kg/m2 š od 0,6 do 0,9 m v do 10 m za každý den použití</t>
  </si>
  <si>
    <t>799977962</t>
  </si>
  <si>
    <t>Lešení řadové modulové lehké pracovní s podlahami s provozním zatížením tř. 3 do 200 kg/m2 šířky tř. SW06 od 0,6 do 0,9 m výšky do 10 m příplatek k ceně za každý den použití</t>
  </si>
  <si>
    <t>126,0</t>
  </si>
  <si>
    <t>126*30 'Přepočtené koeficientem množství</t>
  </si>
  <si>
    <t>28</t>
  </si>
  <si>
    <t>941311312</t>
  </si>
  <si>
    <t>Odborná prohlídka lešení řadového modulového lehkého s podlahami zatížení do 200 kg/m2 š od 0,6 do 0,9 m v do 25 m pl do 500 m2 zakryté sítěmi</t>
  </si>
  <si>
    <t>-1891598915</t>
  </si>
  <si>
    <t>Odborná prohlídka lešení řadového modulového lehkého pracovního s podlahami s provozním zatížením tř. 3 do 200 kg/m2 šířky tř. SW06 přes 0,6 do 0,9 m výšky do 25 m, celkové plochy do 500 m2 zakrytého sítěmi</t>
  </si>
  <si>
    <t>29</t>
  </si>
  <si>
    <t>941311811</t>
  </si>
  <si>
    <t>Demontáž lešení řadového modulového lehkého zatížení do 200 kg/m2 š od 0,6 do 0,9 m v do 10 m</t>
  </si>
  <si>
    <t>-1607745280</t>
  </si>
  <si>
    <t>Lešení řadové modulové lehké pracovní s podlahami s provozním zatížením tř. 3 do 200 kg/m2 šířky tř. SW06 od 0,6 do 0,9 m výšky do 10 m demontáž</t>
  </si>
  <si>
    <t>30</t>
  </si>
  <si>
    <t>944511111</t>
  </si>
  <si>
    <t>Montáž ochranné sítě z textilie z umělých vláken</t>
  </si>
  <si>
    <t>1609077416</t>
  </si>
  <si>
    <t>Síť ochranná zavěšená na konstrukci lešení z textilie z umělých vláken montáž</t>
  </si>
  <si>
    <t>31</t>
  </si>
  <si>
    <t>944511211</t>
  </si>
  <si>
    <t>Příplatek k ochranné síti za každý den použití</t>
  </si>
  <si>
    <t>-1441134450</t>
  </si>
  <si>
    <t>Síť ochranná zavěšená na konstrukci lešení z textilie z umělých vláken příplatek k ceně za každý den použití</t>
  </si>
  <si>
    <t>32</t>
  </si>
  <si>
    <t>944511811</t>
  </si>
  <si>
    <t>Demontáž ochranné sítě z textilie z umělých vláken</t>
  </si>
  <si>
    <t>-40327682</t>
  </si>
  <si>
    <t>Síť ochranná zavěšená na konstrukci lešení z textilie z umělých vláken demontáž</t>
  </si>
  <si>
    <t>33</t>
  </si>
  <si>
    <t>952901107</t>
  </si>
  <si>
    <t>Čištění budov omytí dvojitých nebo zdvojených oken nebo balkonových dveří pl přes 1,5 do 2,5 m2</t>
  </si>
  <si>
    <t>1712606466</t>
  </si>
  <si>
    <t>Čištění budov při provádění oprav a udržovacích prací oken dvojitých nebo zdvojených omytím, plochy do přes 1,5 do 2,5 m2</t>
  </si>
  <si>
    <t>2*1,2*1,54</t>
  </si>
  <si>
    <t>2*2,4*0,9</t>
  </si>
  <si>
    <t>34</t>
  </si>
  <si>
    <t>952901108</t>
  </si>
  <si>
    <t>Čištění budov omytí dvojitých nebo zdvojených oken nebo balkonových dveří pl přes 2,5 m2</t>
  </si>
  <si>
    <t>-1271627453</t>
  </si>
  <si>
    <t>Čištění budov při provádění oprav a udržovacích prací oken dvojitých nebo zdvojených omytím, plochy do přes 2,5 m2</t>
  </si>
  <si>
    <t>35</t>
  </si>
  <si>
    <t>952901122</t>
  </si>
  <si>
    <t>Čištění budov omytí dveří nebo vrat pl přes 1,5 do 3,0 m2</t>
  </si>
  <si>
    <t>931175226</t>
  </si>
  <si>
    <t>Čištění budov při provádění oprav a udržovacích prací dveří nebo vrat omytím, plochy do přes 1,5 do 3,0 m2</t>
  </si>
  <si>
    <t>36</t>
  </si>
  <si>
    <t>952901123</t>
  </si>
  <si>
    <t>Čištění budov omytí dveří nebo vrat pl přes 3,0 do 5,0 m2</t>
  </si>
  <si>
    <t>162260892</t>
  </si>
  <si>
    <t>Čištění budov při provádění oprav a udržovacích prací dveří nebo vrat omytím, plochy do přes 3,0 do 5,0 m2</t>
  </si>
  <si>
    <t>37</t>
  </si>
  <si>
    <t>952902121</t>
  </si>
  <si>
    <t>Čištění budov zametení drsných podlah</t>
  </si>
  <si>
    <t>-1053843450</t>
  </si>
  <si>
    <t>Čištění budov při provádění oprav a udržovacích prací podlah drsných nebo chodníků zametením</t>
  </si>
  <si>
    <t>38</t>
  </si>
  <si>
    <t>966080111</t>
  </si>
  <si>
    <t>Bourání kontaktního zateplení z desek z minerální vlny tl do 60 mm</t>
  </si>
  <si>
    <t>-39231439</t>
  </si>
  <si>
    <t>Bourání kontaktního zateplení včetně povrchové úpravy omítkou nebo nátěrem z desek z minerální vlny, tloušťky do 60 mm</t>
  </si>
  <si>
    <t>"nová okna m.č. 2.02" 2*2,4*0,9</t>
  </si>
  <si>
    <t>"nové zásobovací dveře m.č. 2.03" 1,195*1,01</t>
  </si>
  <si>
    <t>39</t>
  </si>
  <si>
    <t>967031142</t>
  </si>
  <si>
    <t>Přisekání rovných ostění v cihelném zdivu na MC</t>
  </si>
  <si>
    <t>1787136454</t>
  </si>
  <si>
    <t>Přisekání (špicování) plošné nebo rovných ostění zdiva z cihel pálených rovných ostění, bez odstupu, po hrubém vybourání otvorů, na maltu cementovou</t>
  </si>
  <si>
    <t>"nová okna m.č. 2.02" 2*(2,4+0,9*2)*0,6</t>
  </si>
  <si>
    <t>"nové zásobovací dveře m.č. 2.03" (1,195+2*1,01)*0,6</t>
  </si>
  <si>
    <t>40</t>
  </si>
  <si>
    <t>968072355</t>
  </si>
  <si>
    <t>Vybourání kovových rámů oken zdvojených včetně křídel pl do 2 m2</t>
  </si>
  <si>
    <t>2106852045</t>
  </si>
  <si>
    <t>Vybourání kovových rámů oken s křídly, dveřních zárubní, vrat, stěn, ostění nebo obkladů okenních rámů s křídly zdvojených, plochy do 2 m2</t>
  </si>
  <si>
    <t>"nové zásobovací dveře m.č. 2.03" 1,2*1,54</t>
  </si>
  <si>
    <t>41</t>
  </si>
  <si>
    <t>971035661</t>
  </si>
  <si>
    <t>Vybourání otvorů ve zdivu cihelném pl do 4 m2 na MC tl do 600 mm</t>
  </si>
  <si>
    <t>m3</t>
  </si>
  <si>
    <t>414375953</t>
  </si>
  <si>
    <t>Vybourání otvorů ve zdivu základovém nebo nadzákladovém z cihel, tvárnic, příčkovek z cihel pálených na maltu cementovou plochy do 4 m2, tl. do 600 mm</t>
  </si>
  <si>
    <t>"nová okna m.č. 2.02" 2*(2,4*0,9*0,6)</t>
  </si>
  <si>
    <t>"nové zásobovací dveře m.č. 2.03" 1,195*1,01*0,6</t>
  </si>
  <si>
    <t>42</t>
  </si>
  <si>
    <t>978013191</t>
  </si>
  <si>
    <t>Otlučení (osekání) vnitřní vápenné nebo vápenocementové omítky stěn v rozsahu přes 50 do 100 %</t>
  </si>
  <si>
    <t>93207857</t>
  </si>
  <si>
    <t>Otlučení vápenných nebo vápenocementových omítek vnitřních ploch stěn s vyškrabáním spar, s očištěním zdiva, v rozsahu přes 50 do 100 %</t>
  </si>
  <si>
    <t>"nová okna m.č. 2.02" 2*(2,4*0,9)</t>
  </si>
  <si>
    <t>43</t>
  </si>
  <si>
    <t>978015391</t>
  </si>
  <si>
    <t>Otlučení (osekání) vnější vápenné nebo vápenocementové omítky stupně členitosti 1 a 2 v rozsahu přes 80 do 100 %</t>
  </si>
  <si>
    <t>-1201695181</t>
  </si>
  <si>
    <t>Otlučení vápenných nebo vápenocementových omítek vnějších ploch s vyškrabáním spar a s očištěním zdiva stupně členitosti 1 a 2, v rozsahu přes 80 do 100 %</t>
  </si>
  <si>
    <t>44</t>
  </si>
  <si>
    <t>978035127</t>
  </si>
  <si>
    <t>Odstranění tenkovrstvé omítky tl přes 2 mm odsekáním v rozsahu přes 50 do 100 %</t>
  </si>
  <si>
    <t>-1739818409</t>
  </si>
  <si>
    <t>Odstranění tenkovrstvých omítek nebo štuku tloušťky přes 2 mm odsekáním, rozsahu přes 50 do 100%</t>
  </si>
  <si>
    <t>45</t>
  </si>
  <si>
    <t>979054451</t>
  </si>
  <si>
    <t>Očištění vybouraných zámkových dlaždic s původním spárováním z kameniva těženého</t>
  </si>
  <si>
    <t>-697217470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</si>
  <si>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</si>
  <si>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"rozebrání dlažby pro opravu soklu" 1,0*30,0</t>
  </si>
  <si>
    <t>46</t>
  </si>
  <si>
    <t>993111111</t>
  </si>
  <si>
    <t>Dovoz a odvoz lešení řadového do 10 km včetně naložení a složení</t>
  </si>
  <si>
    <t>906084814</t>
  </si>
  <si>
    <t>Dovoz a odvoz lešení včetně naložení a složení řadového, na vzdálenost do 10 km</t>
  </si>
  <si>
    <t>47</t>
  </si>
  <si>
    <t>993111119</t>
  </si>
  <si>
    <t>Příplatek k ceně dovozu a odvozu lešení řadového ZKD 10 km přes 10 km</t>
  </si>
  <si>
    <t>1877248111</t>
  </si>
  <si>
    <t>Dovoz a odvoz lešení včetně naložení a složení řadového, na vzdálenost Příplatek k ceně za každých dalších i započatých 10 km přes 10 km</t>
  </si>
  <si>
    <t>48</t>
  </si>
  <si>
    <t>999-R-001</t>
  </si>
  <si>
    <t>Zakrytí prvků na fasádě, případně demontáž a jejich zpětná montáž (svítidla, zvonky, cedulky, průvětrníky, dvířka, apod.) - rozsah upřesněn při realizaci</t>
  </si>
  <si>
    <t>-465554721</t>
  </si>
  <si>
    <t>49</t>
  </si>
  <si>
    <t>999-R-002</t>
  </si>
  <si>
    <t>Výměna stávajících odvětrávacích mřížek za nové - rozsah upřesněn při realizaci</t>
  </si>
  <si>
    <t>-1440168411</t>
  </si>
  <si>
    <t>50</t>
  </si>
  <si>
    <t>999-R-003</t>
  </si>
  <si>
    <t>Sanace vstupního schodiště (očištění, reprofilace, nová stěrka imitace teraco)</t>
  </si>
  <si>
    <t>-1679183913</t>
  </si>
  <si>
    <t>3,50</t>
  </si>
  <si>
    <t>997</t>
  </si>
  <si>
    <t>Přesun sutě</t>
  </si>
  <si>
    <t>51</t>
  </si>
  <si>
    <t>997013212</t>
  </si>
  <si>
    <t>Vnitrostaveništní doprava suti a vybouraných hmot pro budovy v přes 6 do 9 m ručně</t>
  </si>
  <si>
    <t>t</t>
  </si>
  <si>
    <t>89015273</t>
  </si>
  <si>
    <t>Vnitrostaveništní doprava suti a vybouraných hmot vodorovně do 50 m s naložením ručně pro budovy a haly výšky přes 6 do 9 m</t>
  </si>
  <si>
    <t>52</t>
  </si>
  <si>
    <t>997013501</t>
  </si>
  <si>
    <t>Odvoz suti a vybouraných hmot na skládku nebo meziskládku do 1 km se složením</t>
  </si>
  <si>
    <t>-1609841956</t>
  </si>
  <si>
    <t>Odvoz suti a vybouraných hmot na skládku nebo meziskládku se složením, na vzdálenost do 1 km</t>
  </si>
  <si>
    <t>53</t>
  </si>
  <si>
    <t>997013509</t>
  </si>
  <si>
    <t>Příplatek k odvozu suti a vybouraných hmot na skládku ZKD 1 km přes 1 km</t>
  </si>
  <si>
    <t>-2007873531</t>
  </si>
  <si>
    <t>Odvoz suti a vybouraných hmot na skládku nebo meziskládku se složením, na vzdálenost Příplatek k ceně za každý další započatý 1 km přes 1 km</t>
  </si>
  <si>
    <t>9,399*19 'Přepočtené koeficientem množství</t>
  </si>
  <si>
    <t>54</t>
  </si>
  <si>
    <t>997013631</t>
  </si>
  <si>
    <t>Poplatek za uložení na skládce (skládkovné) stavebního odpadu směsného kód odpadu 17 09 04</t>
  </si>
  <si>
    <t>-1135706525</t>
  </si>
  <si>
    <t>Poplatek za uložení stavebního odpadu na skládce (skládkovné) směsného stavebního a demoličního zatříděného do Katalogu odpadů pod kódem 17 09 04</t>
  </si>
  <si>
    <t>55</t>
  </si>
  <si>
    <t>997221611</t>
  </si>
  <si>
    <t>Nakládání suti na dopravní prostředky pro vodorovnou dopravu</t>
  </si>
  <si>
    <t>1444672817</t>
  </si>
  <si>
    <t>Nakládání na dopravní prostředky pro vodorovnou dopravu suti</t>
  </si>
  <si>
    <t>998</t>
  </si>
  <si>
    <t>Přesun hmot</t>
  </si>
  <si>
    <t>56</t>
  </si>
  <si>
    <t>998018002</t>
  </si>
  <si>
    <t>Přesun hmot pro budovy ruční pro budovy v přes 6 do 12 m</t>
  </si>
  <si>
    <t>-1305739318</t>
  </si>
  <si>
    <t>Přesun hmot pro budovy občanské výstavby, bydlení, výrobu a služby ruční (bez užití mechanizace) vodorovná dopravní vzdálenost do 100 m pro budovy s jakoukoliv nosnou konstrukcí výšky přes 6 do 12 m</t>
  </si>
  <si>
    <t>PSV</t>
  </si>
  <si>
    <t>Práce a dodávky PSV</t>
  </si>
  <si>
    <t>764</t>
  </si>
  <si>
    <t>Konstrukce klempířské</t>
  </si>
  <si>
    <t>57</t>
  </si>
  <si>
    <t>764002851</t>
  </si>
  <si>
    <t>Demontáž oplechování parapetů do suti</t>
  </si>
  <si>
    <t>1935356747</t>
  </si>
  <si>
    <t>Demontáž klempířských konstrukcí oplechování parapetů do suti</t>
  </si>
  <si>
    <t>"nové zásobovací dveře m.č. 2.03" 1,2</t>
  </si>
  <si>
    <t>"stávající parapety objektu" 1,2*2+2,4</t>
  </si>
  <si>
    <t>58</t>
  </si>
  <si>
    <t>764216643</t>
  </si>
  <si>
    <t>Oplechování rovných parapetů celoplošně lepené z Pz s povrchovou úpravou rš 250 mm</t>
  </si>
  <si>
    <t>2088186624</t>
  </si>
  <si>
    <t>Oplechování parapetů z pozinkovaného plechu s povrchovou úpravou rovných celoplošně lepené, bez rohů rš 250 mm</t>
  </si>
  <si>
    <t>"nová okna m.č. 2.02" 2*2,4</t>
  </si>
  <si>
    <t>"výměna stávajících parapetů objektu" 1,2*2+2,4</t>
  </si>
  <si>
    <t>59</t>
  </si>
  <si>
    <t>998764121</t>
  </si>
  <si>
    <t>Přesun hmot tonážní pro konstrukce klempířské ruční v objektech v do 6 m</t>
  </si>
  <si>
    <t>845634585</t>
  </si>
  <si>
    <t>Přesun hmot pro konstrukce klempířské stanovený z hmotnosti přesunovaného materiálu vodorovná dopravní vzdálenost do 50 m ruční (bez užtití mechanizace) v objektech výšky do 6 m</t>
  </si>
  <si>
    <t>767</t>
  </si>
  <si>
    <t>Konstrukce zámečnické</t>
  </si>
  <si>
    <t>60</t>
  </si>
  <si>
    <t>767620353</t>
  </si>
  <si>
    <t>Montáž oken kovových s izolačními trojskly otevíravých do zdiva plochy přes 1,5 do 2,5 m2</t>
  </si>
  <si>
    <t>-628247461</t>
  </si>
  <si>
    <t>Montáž oken s izolačními skly z hliníkových nebo ocelových profilů na polyuretanovou pěnu s trojskly otevíravých do zdiva, plochy přes 1,5 do 2,5 m2</t>
  </si>
  <si>
    <t>"m.č. 2.02" 2*2,4*0,9</t>
  </si>
  <si>
    <t>61</t>
  </si>
  <si>
    <t>55341011</t>
  </si>
  <si>
    <t>okno Al otevíravé/sklopné trojsklo přes plochu 1m2 do v 1,5m, RAL 7040</t>
  </si>
  <si>
    <t>1871328179</t>
  </si>
  <si>
    <t>okno Al otevíravé/sklopné trojsklo přes plochu 1m2 do v 1,5m</t>
  </si>
  <si>
    <t>62</t>
  </si>
  <si>
    <t>767640112</t>
  </si>
  <si>
    <t>Montáž dveří ocelových nebo hliníkových vchodových jednokřídlových s nadsvětlíkem</t>
  </si>
  <si>
    <t>1964481272</t>
  </si>
  <si>
    <t>"nové zásobovací dveře m.č. 2.03" 1</t>
  </si>
  <si>
    <t>63</t>
  </si>
  <si>
    <t>55341336</t>
  </si>
  <si>
    <t>dveře jednokřídlé Al plné s nadsvětlíkem max rozměru otvoru 3,3m2 bezpečnostní třídy RC2, RAL 7040</t>
  </si>
  <si>
    <t>-1570104855</t>
  </si>
  <si>
    <t>dveře jednokřídlé Al plné s nadsvětlíkem max rozměru otvoru 3,3m2 bezpečnostní třídy RC2</t>
  </si>
  <si>
    <t>P</t>
  </si>
  <si>
    <t>Poznámka k položce:_x000d_
rám/zárubeň, kování a zámek v ceně</t>
  </si>
  <si>
    <t>"nové zásobovací dveře m.č. 2.03" 1,195*2,55</t>
  </si>
  <si>
    <t>64</t>
  </si>
  <si>
    <t>767691813</t>
  </si>
  <si>
    <t>Vyvěšení nebo zavěšení kovových křídel oken přes 1,5 m2</t>
  </si>
  <si>
    <t>541235251</t>
  </si>
  <si>
    <t>Ostatní práce - vyvěšení nebo zavěšení kovových křídel oken, plochy přes 1,50 m2</t>
  </si>
  <si>
    <t>65</t>
  </si>
  <si>
    <t>767-R-001</t>
  </si>
  <si>
    <t>Výměna křídla okna za okno s pevným fixem + nasávací mřížkou, RAL 7040</t>
  </si>
  <si>
    <t>135623705</t>
  </si>
  <si>
    <t>Výměna křídla okna za okno s pevným fixem + nasávací mřížkou</t>
  </si>
  <si>
    <t>66</t>
  </si>
  <si>
    <t>998767121</t>
  </si>
  <si>
    <t>Přesun hmot tonážní pro zámečnické konstrukce ruční v objektech v do 6 m</t>
  </si>
  <si>
    <t>-1121294575</t>
  </si>
  <si>
    <t>Přesun hmot pro zámečnické konstrukce stanovený z hmotnosti přesunovaného materiálu vodorovná dopravní vzdálenost do 50 m ruční (bez užití mechanizace) v objektech výšky do 6 m</t>
  </si>
  <si>
    <t>783</t>
  </si>
  <si>
    <t>Dokončovací práce - nátěry</t>
  </si>
  <si>
    <t>67</t>
  </si>
  <si>
    <t>783000121</t>
  </si>
  <si>
    <t>Ochrana konstrukcí nebo prvků při provádění nátěrů olepením páskou</t>
  </si>
  <si>
    <t>-967655191</t>
  </si>
  <si>
    <t>Zakrývání konstrukcí včetně pozdějšího odkrytí konstrukcí nebo prvků olepením páskou nebo fólií</t>
  </si>
  <si>
    <t>500,0</t>
  </si>
  <si>
    <t>68</t>
  </si>
  <si>
    <t>58124840</t>
  </si>
  <si>
    <t>páska malířská z PVC a UV odolná (7 dnů) do š 50mm</t>
  </si>
  <si>
    <t>-456641562</t>
  </si>
  <si>
    <t>500*1,05 'Přepočtené koeficientem množství</t>
  </si>
  <si>
    <t>69</t>
  </si>
  <si>
    <t>783301401</t>
  </si>
  <si>
    <t>Ometení zámečnických konstrukcí s omytím rámu</t>
  </si>
  <si>
    <t>1647270188</t>
  </si>
  <si>
    <t>Příprava podkladu zámečnických konstrukcí před provedením nátěru ometení s omytím rámu</t>
  </si>
  <si>
    <t>nátěr stávajících hliníkových výplní vč. exteriérových parapetů</t>
  </si>
  <si>
    <t>exteriér</t>
  </si>
  <si>
    <t>(1,2*2+1,54*2)*2</t>
  </si>
  <si>
    <t>(2,4*2+1,54*2+1,4+2,255*2)*0,1</t>
  </si>
  <si>
    <t>(25,0*2+1,72*16)*0,1</t>
  </si>
  <si>
    <t>(4,2*2+0,92*4+12,0*2+2,07*9)*0,1</t>
  </si>
  <si>
    <t>(5,65+1,8)*2*0,1</t>
  </si>
  <si>
    <t>(11,685*2+1,92*14+0,64*1,92*3)*0,1</t>
  </si>
  <si>
    <t>(10,0*2+1,92*11)*0,1</t>
  </si>
  <si>
    <t>(11,685*2+2,0*8+0,64*2,0*3)*0,1</t>
  </si>
  <si>
    <t>interiér</t>
  </si>
  <si>
    <t>43,271</t>
  </si>
  <si>
    <t>86,542*1,1 'Přepočtené koeficientem množství</t>
  </si>
  <si>
    <t>70</t>
  </si>
  <si>
    <t>783324101</t>
  </si>
  <si>
    <t>Základní jednonásobný akrylátový nátěr zámečnických konstrukcí</t>
  </si>
  <si>
    <t>933434903</t>
  </si>
  <si>
    <t>Základní nátěr zámečnických konstrukcí jednonásobný akrylátový</t>
  </si>
  <si>
    <t>95,196</t>
  </si>
  <si>
    <t>71</t>
  </si>
  <si>
    <t>783325101</t>
  </si>
  <si>
    <t>Mezinátěr jednonásobný akrylátový mezinátěr zámečnických konstrukcí</t>
  </si>
  <si>
    <t>231186420</t>
  </si>
  <si>
    <t>Mezinátěr zámečnických konstrukcí jednonásobný akrylátový</t>
  </si>
  <si>
    <t>72</t>
  </si>
  <si>
    <t>783327101</t>
  </si>
  <si>
    <t>Krycí jednonásobný akrylátový nátěr zámečnických konstrukcí</t>
  </si>
  <si>
    <t>-1718311404</t>
  </si>
  <si>
    <t>Krycí nátěr (email) zámečnických konstrukcí jednonásobný akrylátový</t>
  </si>
  <si>
    <t>73</t>
  </si>
  <si>
    <t>783806811</t>
  </si>
  <si>
    <t>Odstranění nátěrů z omítek oškrábáním</t>
  </si>
  <si>
    <t>-94910527</t>
  </si>
  <si>
    <t>"předpoklad do 40% plochy fasády"</t>
  </si>
  <si>
    <t>107,759*0,4</t>
  </si>
  <si>
    <t>74</t>
  </si>
  <si>
    <t>783823163</t>
  </si>
  <si>
    <t>Penetrační silikátový nátěr omítek stupně členitosti 3</t>
  </si>
  <si>
    <t>-1515691138</t>
  </si>
  <si>
    <t>Penetrační nátěr omítek hladkých omítek hladkých, zrnitých tenkovrstvých nebo štukových stupně členitosti 3 silikátový</t>
  </si>
  <si>
    <t>75</t>
  </si>
  <si>
    <t>783827443</t>
  </si>
  <si>
    <t>Krycí dvojnásobný silikátový nátěr omítek stupně členitosti 3</t>
  </si>
  <si>
    <t>845107673</t>
  </si>
  <si>
    <t>Krycí (ochranný ) nátěr omítek dvojnásobný hladkých omítek hladkých, zrnitých tenkovrstvých nebo štukových stupně členitosti 3 silikátový</t>
  </si>
  <si>
    <t>76</t>
  </si>
  <si>
    <t>783897619</t>
  </si>
  <si>
    <t>Příplatek k cenám dvojnásobného krycího nátěru omítek za barevné provedení v odstínu náročném</t>
  </si>
  <si>
    <t>-296704438</t>
  </si>
  <si>
    <t>Krycí (ochranný ) nátěr omítek Příplatek k cenám za provádění barevného nátěru v odstínu náročném dvojnásobného</t>
  </si>
  <si>
    <t>VRN</t>
  </si>
  <si>
    <t>Vedlejší rozpočtové náklady</t>
  </si>
  <si>
    <t>VRN1</t>
  </si>
  <si>
    <t>Průzkumné, geodetické a projektové práce</t>
  </si>
  <si>
    <t>77</t>
  </si>
  <si>
    <t>010001000</t>
  </si>
  <si>
    <t>Průzkumné, zeměměřičské a projektové práce</t>
  </si>
  <si>
    <t>soubor</t>
  </si>
  <si>
    <t>1024</t>
  </si>
  <si>
    <t>1141608333</t>
  </si>
  <si>
    <t>78</t>
  </si>
  <si>
    <t>011534000</t>
  </si>
  <si>
    <t>Stavebně-historický průzkum</t>
  </si>
  <si>
    <t>-1065742307</t>
  </si>
  <si>
    <t>VRN3</t>
  </si>
  <si>
    <t>Zařízení staveniště</t>
  </si>
  <si>
    <t>79</t>
  </si>
  <si>
    <t>030001000</t>
  </si>
  <si>
    <t>-1159306261</t>
  </si>
  <si>
    <t>80</t>
  </si>
  <si>
    <t>035103000</t>
  </si>
  <si>
    <t>Poplatek za zábor veřejného prostranství pod lešení a zařízení staveniště</t>
  </si>
  <si>
    <t>-1863994758</t>
  </si>
  <si>
    <t>VRN6</t>
  </si>
  <si>
    <t>Územní vlivy</t>
  </si>
  <si>
    <t>81</t>
  </si>
  <si>
    <t>062002000</t>
  </si>
  <si>
    <t>Ztížené dopravní podmínky</t>
  </si>
  <si>
    <t>328306262</t>
  </si>
  <si>
    <t>82</t>
  </si>
  <si>
    <t>065002000</t>
  </si>
  <si>
    <t>Mimostaveništní doprava materiálů</t>
  </si>
  <si>
    <t>-409905275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</si>
</sst>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2024/033_3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Stavební úpravy a revitalizace fasády objektu - BURGER KING BRNO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14. 8. 2024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75</v>
      </c>
      <c r="BW94" s="102" t="s">
        <v>4</v>
      </c>
      <c r="BX94" s="102" t="s">
        <v>76</v>
      </c>
      <c r="CL94" s="102" t="s">
        <v>1</v>
      </c>
    </row>
    <row r="95" s="7" customFormat="1" ht="16.5" customHeight="1">
      <c r="A95" s="104" t="s">
        <v>77</v>
      </c>
      <c r="B95" s="105"/>
      <c r="C95" s="106"/>
      <c r="D95" s="107" t="s">
        <v>78</v>
      </c>
      <c r="E95" s="107"/>
      <c r="F95" s="107"/>
      <c r="G95" s="107"/>
      <c r="H95" s="107"/>
      <c r="I95" s="108"/>
      <c r="J95" s="107" t="s">
        <v>79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'D.1.1. - Stavební část'!J30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80</v>
      </c>
      <c r="AR95" s="105"/>
      <c r="AS95" s="111">
        <v>0</v>
      </c>
      <c r="AT95" s="112">
        <f>ROUND(SUM(AV95:AW95),2)</f>
        <v>0</v>
      </c>
      <c r="AU95" s="113">
        <f>'D.1.1. - Stavební část'!P129</f>
        <v>0</v>
      </c>
      <c r="AV95" s="112">
        <f>'D.1.1. - Stavební část'!J33</f>
        <v>0</v>
      </c>
      <c r="AW95" s="112">
        <f>'D.1.1. - Stavební část'!J34</f>
        <v>0</v>
      </c>
      <c r="AX95" s="112">
        <f>'D.1.1. - Stavební část'!J35</f>
        <v>0</v>
      </c>
      <c r="AY95" s="112">
        <f>'D.1.1. - Stavební část'!J36</f>
        <v>0</v>
      </c>
      <c r="AZ95" s="112">
        <f>'D.1.1. - Stavební část'!F33</f>
        <v>0</v>
      </c>
      <c r="BA95" s="112">
        <f>'D.1.1. - Stavební část'!F34</f>
        <v>0</v>
      </c>
      <c r="BB95" s="112">
        <f>'D.1.1. - Stavební část'!F35</f>
        <v>0</v>
      </c>
      <c r="BC95" s="112">
        <f>'D.1.1. - Stavební část'!F36</f>
        <v>0</v>
      </c>
      <c r="BD95" s="114">
        <f>'D.1.1. - Stavební část'!F37</f>
        <v>0</v>
      </c>
      <c r="BE95" s="7"/>
      <c r="BT95" s="115" t="s">
        <v>81</v>
      </c>
      <c r="BV95" s="115" t="s">
        <v>75</v>
      </c>
      <c r="BW95" s="115" t="s">
        <v>82</v>
      </c>
      <c r="BX95" s="115" t="s">
        <v>4</v>
      </c>
      <c r="CL95" s="115" t="s">
        <v>1</v>
      </c>
      <c r="CM95" s="115" t="s">
        <v>83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1.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84</v>
      </c>
      <c r="L4" s="22"/>
      <c r="M4" s="116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17" t="str">
        <f>'Rekapitulace stavby'!K6</f>
        <v>Stavební úpravy a revitalizace fasády objektu - BURGER KING BRNO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85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14. 8. 2024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8"/>
      <c r="B27" s="119"/>
      <c r="C27" s="118"/>
      <c r="D27" s="118"/>
      <c r="E27" s="36" t="s">
        <v>1</v>
      </c>
      <c r="F27" s="36"/>
      <c r="G27" s="36"/>
      <c r="H27" s="36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33</v>
      </c>
      <c r="E30" s="38"/>
      <c r="F30" s="38"/>
      <c r="G30" s="38"/>
      <c r="H30" s="38"/>
      <c r="I30" s="38"/>
      <c r="J30" s="96">
        <f>ROUND(J129,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37</v>
      </c>
      <c r="E33" s="32" t="s">
        <v>38</v>
      </c>
      <c r="F33" s="123">
        <f>ROUND((SUM(BE129:BE450)),  2)</f>
        <v>0</v>
      </c>
      <c r="G33" s="38"/>
      <c r="H33" s="38"/>
      <c r="I33" s="124">
        <v>0.20999999999999999</v>
      </c>
      <c r="J33" s="123">
        <f>ROUND(((SUM(BE129:BE450))*I33),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3">
        <f>ROUND((SUM(BF129:BF450)),  2)</f>
        <v>0</v>
      </c>
      <c r="G34" s="38"/>
      <c r="H34" s="38"/>
      <c r="I34" s="124">
        <v>0.12</v>
      </c>
      <c r="J34" s="123">
        <f>ROUND(((SUM(BF129:BF450))*I34),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3">
        <f>ROUND((SUM(BG129:BG450)),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3">
        <f>ROUND((SUM(BH129:BH450)),  2)</f>
        <v>0</v>
      </c>
      <c r="G36" s="38"/>
      <c r="H36" s="38"/>
      <c r="I36" s="124">
        <v>0.12</v>
      </c>
      <c r="J36" s="123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3">
        <f>ROUND((SUM(BI129:BI450)),  2)</f>
        <v>0</v>
      </c>
      <c r="G37" s="38"/>
      <c r="H37" s="38"/>
      <c r="I37" s="124">
        <v>0</v>
      </c>
      <c r="J37" s="123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43</v>
      </c>
      <c r="E39" s="81"/>
      <c r="F39" s="81"/>
      <c r="G39" s="127" t="s">
        <v>44</v>
      </c>
      <c r="H39" s="128" t="s">
        <v>45</v>
      </c>
      <c r="I39" s="81"/>
      <c r="J39" s="129">
        <f>SUM(J30:J37)</f>
        <v>0</v>
      </c>
      <c r="K39" s="13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1" t="s">
        <v>49</v>
      </c>
      <c r="G61" s="58" t="s">
        <v>48</v>
      </c>
      <c r="H61" s="41"/>
      <c r="I61" s="41"/>
      <c r="J61" s="132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1" t="s">
        <v>49</v>
      </c>
      <c r="G76" s="58" t="s">
        <v>48</v>
      </c>
      <c r="H76" s="41"/>
      <c r="I76" s="41"/>
      <c r="J76" s="132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17" t="str">
        <f>E7</f>
        <v>Stavební úpravy a revitalizace fasády objektu - BURGER KING BRNO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D.1.1. - Stavební část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14. 8. 2024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3" t="s">
        <v>88</v>
      </c>
      <c r="D94" s="125"/>
      <c r="E94" s="125"/>
      <c r="F94" s="125"/>
      <c r="G94" s="125"/>
      <c r="H94" s="125"/>
      <c r="I94" s="125"/>
      <c r="J94" s="134" t="s">
        <v>89</v>
      </c>
      <c r="K94" s="125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5" t="s">
        <v>90</v>
      </c>
      <c r="D96" s="38"/>
      <c r="E96" s="38"/>
      <c r="F96" s="38"/>
      <c r="G96" s="38"/>
      <c r="H96" s="38"/>
      <c r="I96" s="38"/>
      <c r="J96" s="96">
        <f>J129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91</v>
      </c>
    </row>
    <row r="97" s="9" customFormat="1" ht="24.96" customHeight="1">
      <c r="A97" s="9"/>
      <c r="B97" s="136"/>
      <c r="C97" s="9"/>
      <c r="D97" s="137" t="s">
        <v>92</v>
      </c>
      <c r="E97" s="138"/>
      <c r="F97" s="138"/>
      <c r="G97" s="138"/>
      <c r="H97" s="138"/>
      <c r="I97" s="138"/>
      <c r="J97" s="139">
        <f>J130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93</v>
      </c>
      <c r="E98" s="142"/>
      <c r="F98" s="142"/>
      <c r="G98" s="142"/>
      <c r="H98" s="142"/>
      <c r="I98" s="142"/>
      <c r="J98" s="143">
        <f>J131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94</v>
      </c>
      <c r="E99" s="142"/>
      <c r="F99" s="142"/>
      <c r="G99" s="142"/>
      <c r="H99" s="142"/>
      <c r="I99" s="142"/>
      <c r="J99" s="143">
        <f>J244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95</v>
      </c>
      <c r="E100" s="142"/>
      <c r="F100" s="142"/>
      <c r="G100" s="142"/>
      <c r="H100" s="142"/>
      <c r="I100" s="142"/>
      <c r="J100" s="143">
        <f>J338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96</v>
      </c>
      <c r="E101" s="142"/>
      <c r="F101" s="142"/>
      <c r="G101" s="142"/>
      <c r="H101" s="142"/>
      <c r="I101" s="142"/>
      <c r="J101" s="143">
        <f>J350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97</v>
      </c>
      <c r="E102" s="138"/>
      <c r="F102" s="138"/>
      <c r="G102" s="138"/>
      <c r="H102" s="138"/>
      <c r="I102" s="138"/>
      <c r="J102" s="139">
        <f>J353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98</v>
      </c>
      <c r="E103" s="142"/>
      <c r="F103" s="142"/>
      <c r="G103" s="142"/>
      <c r="H103" s="142"/>
      <c r="I103" s="142"/>
      <c r="J103" s="143">
        <f>J354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99</v>
      </c>
      <c r="E104" s="142"/>
      <c r="F104" s="142"/>
      <c r="G104" s="142"/>
      <c r="H104" s="142"/>
      <c r="I104" s="142"/>
      <c r="J104" s="143">
        <f>J367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100</v>
      </c>
      <c r="E105" s="142"/>
      <c r="F105" s="142"/>
      <c r="G105" s="142"/>
      <c r="H105" s="142"/>
      <c r="I105" s="142"/>
      <c r="J105" s="143">
        <f>J386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6"/>
      <c r="C106" s="9"/>
      <c r="D106" s="137" t="s">
        <v>101</v>
      </c>
      <c r="E106" s="138"/>
      <c r="F106" s="138"/>
      <c r="G106" s="138"/>
      <c r="H106" s="138"/>
      <c r="I106" s="138"/>
      <c r="J106" s="139">
        <f>J435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102</v>
      </c>
      <c r="E107" s="142"/>
      <c r="F107" s="142"/>
      <c r="G107" s="142"/>
      <c r="H107" s="142"/>
      <c r="I107" s="142"/>
      <c r="J107" s="143">
        <f>J436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103</v>
      </c>
      <c r="E108" s="142"/>
      <c r="F108" s="142"/>
      <c r="G108" s="142"/>
      <c r="H108" s="142"/>
      <c r="I108" s="142"/>
      <c r="J108" s="143">
        <f>J441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104</v>
      </c>
      <c r="E109" s="142"/>
      <c r="F109" s="142"/>
      <c r="G109" s="142"/>
      <c r="H109" s="142"/>
      <c r="I109" s="142"/>
      <c r="J109" s="143">
        <f>J446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105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38"/>
      <c r="D119" s="38"/>
      <c r="E119" s="117" t="str">
        <f>E7</f>
        <v>Stavební úpravy a revitalizace fasády objektu - BURGER KING BRNO</v>
      </c>
      <c r="F119" s="32"/>
      <c r="G119" s="32"/>
      <c r="H119" s="32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85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67" t="str">
        <f>E9</f>
        <v>D.1.1. - Stavební část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38"/>
      <c r="E123" s="38"/>
      <c r="F123" s="27" t="str">
        <f>F12</f>
        <v xml:space="preserve"> </v>
      </c>
      <c r="G123" s="38"/>
      <c r="H123" s="38"/>
      <c r="I123" s="32" t="s">
        <v>22</v>
      </c>
      <c r="J123" s="69" t="str">
        <f>IF(J12="","",J12)</f>
        <v>14. 8. 2024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38"/>
      <c r="E125" s="38"/>
      <c r="F125" s="27" t="str">
        <f>E15</f>
        <v xml:space="preserve"> </v>
      </c>
      <c r="G125" s="38"/>
      <c r="H125" s="38"/>
      <c r="I125" s="32" t="s">
        <v>29</v>
      </c>
      <c r="J125" s="36" t="str">
        <f>E21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38"/>
      <c r="E126" s="38"/>
      <c r="F126" s="27" t="str">
        <f>IF(E18="","",E18)</f>
        <v>Vyplň údaj</v>
      </c>
      <c r="G126" s="38"/>
      <c r="H126" s="38"/>
      <c r="I126" s="32" t="s">
        <v>31</v>
      </c>
      <c r="J126" s="36" t="str">
        <f>E24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44"/>
      <c r="B128" s="145"/>
      <c r="C128" s="146" t="s">
        <v>106</v>
      </c>
      <c r="D128" s="147" t="s">
        <v>58</v>
      </c>
      <c r="E128" s="147" t="s">
        <v>54</v>
      </c>
      <c r="F128" s="147" t="s">
        <v>55</v>
      </c>
      <c r="G128" s="147" t="s">
        <v>107</v>
      </c>
      <c r="H128" s="147" t="s">
        <v>108</v>
      </c>
      <c r="I128" s="147" t="s">
        <v>109</v>
      </c>
      <c r="J128" s="147" t="s">
        <v>89</v>
      </c>
      <c r="K128" s="148" t="s">
        <v>110</v>
      </c>
      <c r="L128" s="149"/>
      <c r="M128" s="86" t="s">
        <v>1</v>
      </c>
      <c r="N128" s="87" t="s">
        <v>37</v>
      </c>
      <c r="O128" s="87" t="s">
        <v>111</v>
      </c>
      <c r="P128" s="87" t="s">
        <v>112</v>
      </c>
      <c r="Q128" s="87" t="s">
        <v>113</v>
      </c>
      <c r="R128" s="87" t="s">
        <v>114</v>
      </c>
      <c r="S128" s="87" t="s">
        <v>115</v>
      </c>
      <c r="T128" s="88" t="s">
        <v>116</v>
      </c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</row>
    <row r="129" s="2" customFormat="1" ht="22.8" customHeight="1">
      <c r="A129" s="38"/>
      <c r="B129" s="39"/>
      <c r="C129" s="93" t="s">
        <v>117</v>
      </c>
      <c r="D129" s="38"/>
      <c r="E129" s="38"/>
      <c r="F129" s="38"/>
      <c r="G129" s="38"/>
      <c r="H129" s="38"/>
      <c r="I129" s="38"/>
      <c r="J129" s="150">
        <f>BK129</f>
        <v>0</v>
      </c>
      <c r="K129" s="38"/>
      <c r="L129" s="39"/>
      <c r="M129" s="89"/>
      <c r="N129" s="73"/>
      <c r="O129" s="90"/>
      <c r="P129" s="151">
        <f>P130+P353+P435</f>
        <v>0</v>
      </c>
      <c r="Q129" s="90"/>
      <c r="R129" s="151">
        <f>R130+R353+R435</f>
        <v>2.6895616200000001</v>
      </c>
      <c r="S129" s="90"/>
      <c r="T129" s="152">
        <f>T130+T353+T435</f>
        <v>9.3991835700000017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72</v>
      </c>
      <c r="AU129" s="19" t="s">
        <v>91</v>
      </c>
      <c r="BK129" s="153">
        <f>BK130+BK353+BK435</f>
        <v>0</v>
      </c>
    </row>
    <row r="130" s="12" customFormat="1" ht="25.92" customHeight="1">
      <c r="A130" s="12"/>
      <c r="B130" s="154"/>
      <c r="C130" s="12"/>
      <c r="D130" s="155" t="s">
        <v>72</v>
      </c>
      <c r="E130" s="156" t="s">
        <v>118</v>
      </c>
      <c r="F130" s="156" t="s">
        <v>119</v>
      </c>
      <c r="G130" s="12"/>
      <c r="H130" s="12"/>
      <c r="I130" s="157"/>
      <c r="J130" s="158">
        <f>BK130</f>
        <v>0</v>
      </c>
      <c r="K130" s="12"/>
      <c r="L130" s="154"/>
      <c r="M130" s="159"/>
      <c r="N130" s="160"/>
      <c r="O130" s="160"/>
      <c r="P130" s="161">
        <f>P131+P244+P338+P350</f>
        <v>0</v>
      </c>
      <c r="Q130" s="160"/>
      <c r="R130" s="161">
        <f>R131+R244+R338+R350</f>
        <v>2.2954030700000003</v>
      </c>
      <c r="S130" s="160"/>
      <c r="T130" s="162">
        <f>T131+T244+T338+T350</f>
        <v>9.3891635700000009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5" t="s">
        <v>81</v>
      </c>
      <c r="AT130" s="163" t="s">
        <v>72</v>
      </c>
      <c r="AU130" s="163" t="s">
        <v>73</v>
      </c>
      <c r="AY130" s="155" t="s">
        <v>120</v>
      </c>
      <c r="BK130" s="164">
        <f>BK131+BK244+BK338+BK350</f>
        <v>0</v>
      </c>
    </row>
    <row r="131" s="12" customFormat="1" ht="22.8" customHeight="1">
      <c r="A131" s="12"/>
      <c r="B131" s="154"/>
      <c r="C131" s="12"/>
      <c r="D131" s="155" t="s">
        <v>72</v>
      </c>
      <c r="E131" s="165" t="s">
        <v>121</v>
      </c>
      <c r="F131" s="165" t="s">
        <v>122</v>
      </c>
      <c r="G131" s="12"/>
      <c r="H131" s="12"/>
      <c r="I131" s="157"/>
      <c r="J131" s="166">
        <f>BK131</f>
        <v>0</v>
      </c>
      <c r="K131" s="12"/>
      <c r="L131" s="154"/>
      <c r="M131" s="159"/>
      <c r="N131" s="160"/>
      <c r="O131" s="160"/>
      <c r="P131" s="161">
        <f>SUM(P132:P243)</f>
        <v>0</v>
      </c>
      <c r="Q131" s="160"/>
      <c r="R131" s="161">
        <f>SUM(R132:R243)</f>
        <v>2.2952315600000004</v>
      </c>
      <c r="S131" s="160"/>
      <c r="T131" s="162">
        <f>SUM(T132:T243)</f>
        <v>0.0019715100000000001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5" t="s">
        <v>81</v>
      </c>
      <c r="AT131" s="163" t="s">
        <v>72</v>
      </c>
      <c r="AU131" s="163" t="s">
        <v>81</v>
      </c>
      <c r="AY131" s="155" t="s">
        <v>120</v>
      </c>
      <c r="BK131" s="164">
        <f>SUM(BK132:BK243)</f>
        <v>0</v>
      </c>
    </row>
    <row r="132" s="2" customFormat="1" ht="24.15" customHeight="1">
      <c r="A132" s="38"/>
      <c r="B132" s="167"/>
      <c r="C132" s="168" t="s">
        <v>81</v>
      </c>
      <c r="D132" s="168" t="s">
        <v>123</v>
      </c>
      <c r="E132" s="169" t="s">
        <v>124</v>
      </c>
      <c r="F132" s="170" t="s">
        <v>125</v>
      </c>
      <c r="G132" s="171" t="s">
        <v>126</v>
      </c>
      <c r="H132" s="172">
        <v>1</v>
      </c>
      <c r="I132" s="173"/>
      <c r="J132" s="174">
        <f>ROUND(I132*H132,2)</f>
        <v>0</v>
      </c>
      <c r="K132" s="170" t="s">
        <v>1</v>
      </c>
      <c r="L132" s="39"/>
      <c r="M132" s="175" t="s">
        <v>1</v>
      </c>
      <c r="N132" s="176" t="s">
        <v>38</v>
      </c>
      <c r="O132" s="77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9" t="s">
        <v>127</v>
      </c>
      <c r="AT132" s="179" t="s">
        <v>123</v>
      </c>
      <c r="AU132" s="179" t="s">
        <v>83</v>
      </c>
      <c r="AY132" s="19" t="s">
        <v>120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9" t="s">
        <v>81</v>
      </c>
      <c r="BK132" s="180">
        <f>ROUND(I132*H132,2)</f>
        <v>0</v>
      </c>
      <c r="BL132" s="19" t="s">
        <v>127</v>
      </c>
      <c r="BM132" s="179" t="s">
        <v>128</v>
      </c>
    </row>
    <row r="133" s="2" customFormat="1">
      <c r="A133" s="38"/>
      <c r="B133" s="39"/>
      <c r="C133" s="38"/>
      <c r="D133" s="181" t="s">
        <v>129</v>
      </c>
      <c r="E133" s="38"/>
      <c r="F133" s="182" t="s">
        <v>125</v>
      </c>
      <c r="G133" s="38"/>
      <c r="H133" s="38"/>
      <c r="I133" s="183"/>
      <c r="J133" s="38"/>
      <c r="K133" s="38"/>
      <c r="L133" s="39"/>
      <c r="M133" s="184"/>
      <c r="N133" s="185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129</v>
      </c>
      <c r="AU133" s="19" t="s">
        <v>83</v>
      </c>
    </row>
    <row r="134" s="2" customFormat="1" ht="16.5" customHeight="1">
      <c r="A134" s="38"/>
      <c r="B134" s="167"/>
      <c r="C134" s="168" t="s">
        <v>83</v>
      </c>
      <c r="D134" s="168" t="s">
        <v>123</v>
      </c>
      <c r="E134" s="169" t="s">
        <v>130</v>
      </c>
      <c r="F134" s="170" t="s">
        <v>131</v>
      </c>
      <c r="G134" s="171" t="s">
        <v>132</v>
      </c>
      <c r="H134" s="172">
        <v>107.759</v>
      </c>
      <c r="I134" s="173"/>
      <c r="J134" s="174">
        <f>ROUND(I134*H134,2)</f>
        <v>0</v>
      </c>
      <c r="K134" s="170" t="s">
        <v>133</v>
      </c>
      <c r="L134" s="39"/>
      <c r="M134" s="175" t="s">
        <v>1</v>
      </c>
      <c r="N134" s="176" t="s">
        <v>38</v>
      </c>
      <c r="O134" s="77"/>
      <c r="P134" s="177">
        <f>O134*H134</f>
        <v>0</v>
      </c>
      <c r="Q134" s="177">
        <v>0.00025999999999999998</v>
      </c>
      <c r="R134" s="177">
        <f>Q134*H134</f>
        <v>0.028017339999999998</v>
      </c>
      <c r="S134" s="177">
        <v>0</v>
      </c>
      <c r="T134" s="17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79" t="s">
        <v>127</v>
      </c>
      <c r="AT134" s="179" t="s">
        <v>123</v>
      </c>
      <c r="AU134" s="179" t="s">
        <v>83</v>
      </c>
      <c r="AY134" s="19" t="s">
        <v>120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9" t="s">
        <v>81</v>
      </c>
      <c r="BK134" s="180">
        <f>ROUND(I134*H134,2)</f>
        <v>0</v>
      </c>
      <c r="BL134" s="19" t="s">
        <v>127</v>
      </c>
      <c r="BM134" s="179" t="s">
        <v>134</v>
      </c>
    </row>
    <row r="135" s="2" customFormat="1">
      <c r="A135" s="38"/>
      <c r="B135" s="39"/>
      <c r="C135" s="38"/>
      <c r="D135" s="181" t="s">
        <v>129</v>
      </c>
      <c r="E135" s="38"/>
      <c r="F135" s="182" t="s">
        <v>135</v>
      </c>
      <c r="G135" s="38"/>
      <c r="H135" s="38"/>
      <c r="I135" s="183"/>
      <c r="J135" s="38"/>
      <c r="K135" s="38"/>
      <c r="L135" s="39"/>
      <c r="M135" s="184"/>
      <c r="N135" s="185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129</v>
      </c>
      <c r="AU135" s="19" t="s">
        <v>83</v>
      </c>
    </row>
    <row r="136" s="13" customFormat="1">
      <c r="A136" s="13"/>
      <c r="B136" s="186"/>
      <c r="C136" s="13"/>
      <c r="D136" s="181" t="s">
        <v>136</v>
      </c>
      <c r="E136" s="187" t="s">
        <v>1</v>
      </c>
      <c r="F136" s="188" t="s">
        <v>137</v>
      </c>
      <c r="G136" s="13"/>
      <c r="H136" s="187" t="s">
        <v>1</v>
      </c>
      <c r="I136" s="189"/>
      <c r="J136" s="13"/>
      <c r="K136" s="13"/>
      <c r="L136" s="186"/>
      <c r="M136" s="190"/>
      <c r="N136" s="191"/>
      <c r="O136" s="191"/>
      <c r="P136" s="191"/>
      <c r="Q136" s="191"/>
      <c r="R136" s="191"/>
      <c r="S136" s="191"/>
      <c r="T136" s="19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7" t="s">
        <v>136</v>
      </c>
      <c r="AU136" s="187" t="s">
        <v>83</v>
      </c>
      <c r="AV136" s="13" t="s">
        <v>81</v>
      </c>
      <c r="AW136" s="13" t="s">
        <v>30</v>
      </c>
      <c r="AX136" s="13" t="s">
        <v>73</v>
      </c>
      <c r="AY136" s="187" t="s">
        <v>120</v>
      </c>
    </row>
    <row r="137" s="14" customFormat="1">
      <c r="A137" s="14"/>
      <c r="B137" s="193"/>
      <c r="C137" s="14"/>
      <c r="D137" s="181" t="s">
        <v>136</v>
      </c>
      <c r="E137" s="194" t="s">
        <v>1</v>
      </c>
      <c r="F137" s="195" t="s">
        <v>138</v>
      </c>
      <c r="G137" s="14"/>
      <c r="H137" s="196">
        <v>119.91</v>
      </c>
      <c r="I137" s="197"/>
      <c r="J137" s="14"/>
      <c r="K137" s="14"/>
      <c r="L137" s="193"/>
      <c r="M137" s="198"/>
      <c r="N137" s="199"/>
      <c r="O137" s="199"/>
      <c r="P137" s="199"/>
      <c r="Q137" s="199"/>
      <c r="R137" s="199"/>
      <c r="S137" s="199"/>
      <c r="T137" s="20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4" t="s">
        <v>136</v>
      </c>
      <c r="AU137" s="194" t="s">
        <v>83</v>
      </c>
      <c r="AV137" s="14" t="s">
        <v>83</v>
      </c>
      <c r="AW137" s="14" t="s">
        <v>30</v>
      </c>
      <c r="AX137" s="14" t="s">
        <v>73</v>
      </c>
      <c r="AY137" s="194" t="s">
        <v>120</v>
      </c>
    </row>
    <row r="138" s="14" customFormat="1">
      <c r="A138" s="14"/>
      <c r="B138" s="193"/>
      <c r="C138" s="14"/>
      <c r="D138" s="181" t="s">
        <v>136</v>
      </c>
      <c r="E138" s="194" t="s">
        <v>1</v>
      </c>
      <c r="F138" s="195" t="s">
        <v>139</v>
      </c>
      <c r="G138" s="14"/>
      <c r="H138" s="196">
        <v>-17.151</v>
      </c>
      <c r="I138" s="197"/>
      <c r="J138" s="14"/>
      <c r="K138" s="14"/>
      <c r="L138" s="193"/>
      <c r="M138" s="198"/>
      <c r="N138" s="199"/>
      <c r="O138" s="199"/>
      <c r="P138" s="199"/>
      <c r="Q138" s="199"/>
      <c r="R138" s="199"/>
      <c r="S138" s="199"/>
      <c r="T138" s="20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136</v>
      </c>
      <c r="AU138" s="194" t="s">
        <v>83</v>
      </c>
      <c r="AV138" s="14" t="s">
        <v>83</v>
      </c>
      <c r="AW138" s="14" t="s">
        <v>30</v>
      </c>
      <c r="AX138" s="14" t="s">
        <v>73</v>
      </c>
      <c r="AY138" s="194" t="s">
        <v>120</v>
      </c>
    </row>
    <row r="139" s="14" customFormat="1">
      <c r="A139" s="14"/>
      <c r="B139" s="193"/>
      <c r="C139" s="14"/>
      <c r="D139" s="181" t="s">
        <v>136</v>
      </c>
      <c r="E139" s="194" t="s">
        <v>1</v>
      </c>
      <c r="F139" s="195" t="s">
        <v>140</v>
      </c>
      <c r="G139" s="14"/>
      <c r="H139" s="196">
        <v>5</v>
      </c>
      <c r="I139" s="197"/>
      <c r="J139" s="14"/>
      <c r="K139" s="14"/>
      <c r="L139" s="193"/>
      <c r="M139" s="198"/>
      <c r="N139" s="199"/>
      <c r="O139" s="199"/>
      <c r="P139" s="199"/>
      <c r="Q139" s="199"/>
      <c r="R139" s="199"/>
      <c r="S139" s="199"/>
      <c r="T139" s="20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4" t="s">
        <v>136</v>
      </c>
      <c r="AU139" s="194" t="s">
        <v>83</v>
      </c>
      <c r="AV139" s="14" t="s">
        <v>83</v>
      </c>
      <c r="AW139" s="14" t="s">
        <v>30</v>
      </c>
      <c r="AX139" s="14" t="s">
        <v>73</v>
      </c>
      <c r="AY139" s="194" t="s">
        <v>120</v>
      </c>
    </row>
    <row r="140" s="15" customFormat="1">
      <c r="A140" s="15"/>
      <c r="B140" s="201"/>
      <c r="C140" s="15"/>
      <c r="D140" s="181" t="s">
        <v>136</v>
      </c>
      <c r="E140" s="202" t="s">
        <v>1</v>
      </c>
      <c r="F140" s="203" t="s">
        <v>141</v>
      </c>
      <c r="G140" s="15"/>
      <c r="H140" s="204">
        <v>107.759</v>
      </c>
      <c r="I140" s="205"/>
      <c r="J140" s="15"/>
      <c r="K140" s="15"/>
      <c r="L140" s="201"/>
      <c r="M140" s="206"/>
      <c r="N140" s="207"/>
      <c r="O140" s="207"/>
      <c r="P140" s="207"/>
      <c r="Q140" s="207"/>
      <c r="R140" s="207"/>
      <c r="S140" s="207"/>
      <c r="T140" s="20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2" t="s">
        <v>136</v>
      </c>
      <c r="AU140" s="202" t="s">
        <v>83</v>
      </c>
      <c r="AV140" s="15" t="s">
        <v>127</v>
      </c>
      <c r="AW140" s="15" t="s">
        <v>30</v>
      </c>
      <c r="AX140" s="15" t="s">
        <v>81</v>
      </c>
      <c r="AY140" s="202" t="s">
        <v>120</v>
      </c>
    </row>
    <row r="141" s="2" customFormat="1" ht="21.75" customHeight="1">
      <c r="A141" s="38"/>
      <c r="B141" s="167"/>
      <c r="C141" s="168" t="s">
        <v>142</v>
      </c>
      <c r="D141" s="168" t="s">
        <v>123</v>
      </c>
      <c r="E141" s="169" t="s">
        <v>143</v>
      </c>
      <c r="F141" s="170" t="s">
        <v>144</v>
      </c>
      <c r="G141" s="171" t="s">
        <v>132</v>
      </c>
      <c r="H141" s="172">
        <v>53.216999999999999</v>
      </c>
      <c r="I141" s="173"/>
      <c r="J141" s="174">
        <f>ROUND(I141*H141,2)</f>
        <v>0</v>
      </c>
      <c r="K141" s="170" t="s">
        <v>133</v>
      </c>
      <c r="L141" s="39"/>
      <c r="M141" s="175" t="s">
        <v>1</v>
      </c>
      <c r="N141" s="176" t="s">
        <v>38</v>
      </c>
      <c r="O141" s="77"/>
      <c r="P141" s="177">
        <f>O141*H141</f>
        <v>0</v>
      </c>
      <c r="Q141" s="177">
        <v>0.0025000000000000001</v>
      </c>
      <c r="R141" s="177">
        <f>Q141*H141</f>
        <v>0.13304250000000001</v>
      </c>
      <c r="S141" s="177">
        <v>0</v>
      </c>
      <c r="T141" s="17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9" t="s">
        <v>127</v>
      </c>
      <c r="AT141" s="179" t="s">
        <v>123</v>
      </c>
      <c r="AU141" s="179" t="s">
        <v>83</v>
      </c>
      <c r="AY141" s="19" t="s">
        <v>120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9" t="s">
        <v>81</v>
      </c>
      <c r="BK141" s="180">
        <f>ROUND(I141*H141,2)</f>
        <v>0</v>
      </c>
      <c r="BL141" s="19" t="s">
        <v>127</v>
      </c>
      <c r="BM141" s="179" t="s">
        <v>145</v>
      </c>
    </row>
    <row r="142" s="2" customFormat="1">
      <c r="A142" s="38"/>
      <c r="B142" s="39"/>
      <c r="C142" s="38"/>
      <c r="D142" s="181" t="s">
        <v>129</v>
      </c>
      <c r="E142" s="38"/>
      <c r="F142" s="182" t="s">
        <v>146</v>
      </c>
      <c r="G142" s="38"/>
      <c r="H142" s="38"/>
      <c r="I142" s="183"/>
      <c r="J142" s="38"/>
      <c r="K142" s="38"/>
      <c r="L142" s="39"/>
      <c r="M142" s="184"/>
      <c r="N142" s="185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129</v>
      </c>
      <c r="AU142" s="19" t="s">
        <v>83</v>
      </c>
    </row>
    <row r="143" s="13" customFormat="1">
      <c r="A143" s="13"/>
      <c r="B143" s="186"/>
      <c r="C143" s="13"/>
      <c r="D143" s="181" t="s">
        <v>136</v>
      </c>
      <c r="E143" s="187" t="s">
        <v>1</v>
      </c>
      <c r="F143" s="188" t="s">
        <v>147</v>
      </c>
      <c r="G143" s="13"/>
      <c r="H143" s="187" t="s">
        <v>1</v>
      </c>
      <c r="I143" s="189"/>
      <c r="J143" s="13"/>
      <c r="K143" s="13"/>
      <c r="L143" s="186"/>
      <c r="M143" s="190"/>
      <c r="N143" s="191"/>
      <c r="O143" s="191"/>
      <c r="P143" s="191"/>
      <c r="Q143" s="191"/>
      <c r="R143" s="191"/>
      <c r="S143" s="191"/>
      <c r="T143" s="19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136</v>
      </c>
      <c r="AU143" s="187" t="s">
        <v>83</v>
      </c>
      <c r="AV143" s="13" t="s">
        <v>81</v>
      </c>
      <c r="AW143" s="13" t="s">
        <v>30</v>
      </c>
      <c r="AX143" s="13" t="s">
        <v>73</v>
      </c>
      <c r="AY143" s="187" t="s">
        <v>120</v>
      </c>
    </row>
    <row r="144" s="14" customFormat="1">
      <c r="A144" s="14"/>
      <c r="B144" s="193"/>
      <c r="C144" s="14"/>
      <c r="D144" s="181" t="s">
        <v>136</v>
      </c>
      <c r="E144" s="194" t="s">
        <v>1</v>
      </c>
      <c r="F144" s="195" t="s">
        <v>148</v>
      </c>
      <c r="G144" s="14"/>
      <c r="H144" s="196">
        <v>21</v>
      </c>
      <c r="I144" s="197"/>
      <c r="J144" s="14"/>
      <c r="K144" s="14"/>
      <c r="L144" s="193"/>
      <c r="M144" s="198"/>
      <c r="N144" s="199"/>
      <c r="O144" s="199"/>
      <c r="P144" s="199"/>
      <c r="Q144" s="199"/>
      <c r="R144" s="199"/>
      <c r="S144" s="199"/>
      <c r="T144" s="20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4" t="s">
        <v>136</v>
      </c>
      <c r="AU144" s="194" t="s">
        <v>83</v>
      </c>
      <c r="AV144" s="14" t="s">
        <v>83</v>
      </c>
      <c r="AW144" s="14" t="s">
        <v>30</v>
      </c>
      <c r="AX144" s="14" t="s">
        <v>73</v>
      </c>
      <c r="AY144" s="194" t="s">
        <v>120</v>
      </c>
    </row>
    <row r="145" s="13" customFormat="1">
      <c r="A145" s="13"/>
      <c r="B145" s="186"/>
      <c r="C145" s="13"/>
      <c r="D145" s="181" t="s">
        <v>136</v>
      </c>
      <c r="E145" s="187" t="s">
        <v>1</v>
      </c>
      <c r="F145" s="188" t="s">
        <v>149</v>
      </c>
      <c r="G145" s="13"/>
      <c r="H145" s="187" t="s">
        <v>1</v>
      </c>
      <c r="I145" s="189"/>
      <c r="J145" s="13"/>
      <c r="K145" s="13"/>
      <c r="L145" s="186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136</v>
      </c>
      <c r="AU145" s="187" t="s">
        <v>83</v>
      </c>
      <c r="AV145" s="13" t="s">
        <v>81</v>
      </c>
      <c r="AW145" s="13" t="s">
        <v>30</v>
      </c>
      <c r="AX145" s="13" t="s">
        <v>73</v>
      </c>
      <c r="AY145" s="187" t="s">
        <v>120</v>
      </c>
    </row>
    <row r="146" s="14" customFormat="1">
      <c r="A146" s="14"/>
      <c r="B146" s="193"/>
      <c r="C146" s="14"/>
      <c r="D146" s="181" t="s">
        <v>136</v>
      </c>
      <c r="E146" s="194" t="s">
        <v>1</v>
      </c>
      <c r="F146" s="195" t="s">
        <v>150</v>
      </c>
      <c r="G146" s="14"/>
      <c r="H146" s="196">
        <v>32.216999999999999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136</v>
      </c>
      <c r="AU146" s="194" t="s">
        <v>83</v>
      </c>
      <c r="AV146" s="14" t="s">
        <v>83</v>
      </c>
      <c r="AW146" s="14" t="s">
        <v>30</v>
      </c>
      <c r="AX146" s="14" t="s">
        <v>73</v>
      </c>
      <c r="AY146" s="194" t="s">
        <v>120</v>
      </c>
    </row>
    <row r="147" s="15" customFormat="1">
      <c r="A147" s="15"/>
      <c r="B147" s="201"/>
      <c r="C147" s="15"/>
      <c r="D147" s="181" t="s">
        <v>136</v>
      </c>
      <c r="E147" s="202" t="s">
        <v>1</v>
      </c>
      <c r="F147" s="203" t="s">
        <v>141</v>
      </c>
      <c r="G147" s="15"/>
      <c r="H147" s="204">
        <v>53.216999999999999</v>
      </c>
      <c r="I147" s="205"/>
      <c r="J147" s="15"/>
      <c r="K147" s="15"/>
      <c r="L147" s="201"/>
      <c r="M147" s="206"/>
      <c r="N147" s="207"/>
      <c r="O147" s="207"/>
      <c r="P147" s="207"/>
      <c r="Q147" s="207"/>
      <c r="R147" s="207"/>
      <c r="S147" s="207"/>
      <c r="T147" s="20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2" t="s">
        <v>136</v>
      </c>
      <c r="AU147" s="202" t="s">
        <v>83</v>
      </c>
      <c r="AV147" s="15" t="s">
        <v>127</v>
      </c>
      <c r="AW147" s="15" t="s">
        <v>30</v>
      </c>
      <c r="AX147" s="15" t="s">
        <v>81</v>
      </c>
      <c r="AY147" s="202" t="s">
        <v>120</v>
      </c>
    </row>
    <row r="148" s="2" customFormat="1" ht="24.15" customHeight="1">
      <c r="A148" s="38"/>
      <c r="B148" s="167"/>
      <c r="C148" s="168" t="s">
        <v>127</v>
      </c>
      <c r="D148" s="168" t="s">
        <v>123</v>
      </c>
      <c r="E148" s="169" t="s">
        <v>151</v>
      </c>
      <c r="F148" s="170" t="s">
        <v>152</v>
      </c>
      <c r="G148" s="171" t="s">
        <v>132</v>
      </c>
      <c r="H148" s="172">
        <v>63</v>
      </c>
      <c r="I148" s="173"/>
      <c r="J148" s="174">
        <f>ROUND(I148*H148,2)</f>
        <v>0</v>
      </c>
      <c r="K148" s="170" t="s">
        <v>133</v>
      </c>
      <c r="L148" s="39"/>
      <c r="M148" s="175" t="s">
        <v>1</v>
      </c>
      <c r="N148" s="176" t="s">
        <v>38</v>
      </c>
      <c r="O148" s="77"/>
      <c r="P148" s="177">
        <f>O148*H148</f>
        <v>0</v>
      </c>
      <c r="Q148" s="177">
        <v>0.00125</v>
      </c>
      <c r="R148" s="177">
        <f>Q148*H148</f>
        <v>0.078750000000000001</v>
      </c>
      <c r="S148" s="177">
        <v>0</v>
      </c>
      <c r="T148" s="17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79" t="s">
        <v>127</v>
      </c>
      <c r="AT148" s="179" t="s">
        <v>123</v>
      </c>
      <c r="AU148" s="179" t="s">
        <v>83</v>
      </c>
      <c r="AY148" s="19" t="s">
        <v>120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9" t="s">
        <v>81</v>
      </c>
      <c r="BK148" s="180">
        <f>ROUND(I148*H148,2)</f>
        <v>0</v>
      </c>
      <c r="BL148" s="19" t="s">
        <v>127</v>
      </c>
      <c r="BM148" s="179" t="s">
        <v>153</v>
      </c>
    </row>
    <row r="149" s="2" customFormat="1">
      <c r="A149" s="38"/>
      <c r="B149" s="39"/>
      <c r="C149" s="38"/>
      <c r="D149" s="181" t="s">
        <v>129</v>
      </c>
      <c r="E149" s="38"/>
      <c r="F149" s="182" t="s">
        <v>154</v>
      </c>
      <c r="G149" s="38"/>
      <c r="H149" s="38"/>
      <c r="I149" s="183"/>
      <c r="J149" s="38"/>
      <c r="K149" s="38"/>
      <c r="L149" s="39"/>
      <c r="M149" s="184"/>
      <c r="N149" s="185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129</v>
      </c>
      <c r="AU149" s="19" t="s">
        <v>83</v>
      </c>
    </row>
    <row r="150" s="13" customFormat="1">
      <c r="A150" s="13"/>
      <c r="B150" s="186"/>
      <c r="C150" s="13"/>
      <c r="D150" s="181" t="s">
        <v>136</v>
      </c>
      <c r="E150" s="187" t="s">
        <v>1</v>
      </c>
      <c r="F150" s="188" t="s">
        <v>147</v>
      </c>
      <c r="G150" s="13"/>
      <c r="H150" s="187" t="s">
        <v>1</v>
      </c>
      <c r="I150" s="189"/>
      <c r="J150" s="13"/>
      <c r="K150" s="13"/>
      <c r="L150" s="186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136</v>
      </c>
      <c r="AU150" s="187" t="s">
        <v>83</v>
      </c>
      <c r="AV150" s="13" t="s">
        <v>81</v>
      </c>
      <c r="AW150" s="13" t="s">
        <v>30</v>
      </c>
      <c r="AX150" s="13" t="s">
        <v>73</v>
      </c>
      <c r="AY150" s="187" t="s">
        <v>120</v>
      </c>
    </row>
    <row r="151" s="14" customFormat="1">
      <c r="A151" s="14"/>
      <c r="B151" s="193"/>
      <c r="C151" s="14"/>
      <c r="D151" s="181" t="s">
        <v>136</v>
      </c>
      <c r="E151" s="194" t="s">
        <v>1</v>
      </c>
      <c r="F151" s="195" t="s">
        <v>148</v>
      </c>
      <c r="G151" s="14"/>
      <c r="H151" s="196">
        <v>21</v>
      </c>
      <c r="I151" s="197"/>
      <c r="J151" s="14"/>
      <c r="K151" s="14"/>
      <c r="L151" s="193"/>
      <c r="M151" s="198"/>
      <c r="N151" s="199"/>
      <c r="O151" s="199"/>
      <c r="P151" s="199"/>
      <c r="Q151" s="199"/>
      <c r="R151" s="199"/>
      <c r="S151" s="199"/>
      <c r="T151" s="20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4" t="s">
        <v>136</v>
      </c>
      <c r="AU151" s="194" t="s">
        <v>83</v>
      </c>
      <c r="AV151" s="14" t="s">
        <v>83</v>
      </c>
      <c r="AW151" s="14" t="s">
        <v>30</v>
      </c>
      <c r="AX151" s="14" t="s">
        <v>81</v>
      </c>
      <c r="AY151" s="194" t="s">
        <v>120</v>
      </c>
    </row>
    <row r="152" s="14" customFormat="1">
      <c r="A152" s="14"/>
      <c r="B152" s="193"/>
      <c r="C152" s="14"/>
      <c r="D152" s="181" t="s">
        <v>136</v>
      </c>
      <c r="E152" s="14"/>
      <c r="F152" s="195" t="s">
        <v>155</v>
      </c>
      <c r="G152" s="14"/>
      <c r="H152" s="196">
        <v>63</v>
      </c>
      <c r="I152" s="197"/>
      <c r="J152" s="14"/>
      <c r="K152" s="14"/>
      <c r="L152" s="193"/>
      <c r="M152" s="198"/>
      <c r="N152" s="199"/>
      <c r="O152" s="199"/>
      <c r="P152" s="199"/>
      <c r="Q152" s="199"/>
      <c r="R152" s="199"/>
      <c r="S152" s="199"/>
      <c r="T152" s="20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4" t="s">
        <v>136</v>
      </c>
      <c r="AU152" s="194" t="s">
        <v>83</v>
      </c>
      <c r="AV152" s="14" t="s">
        <v>83</v>
      </c>
      <c r="AW152" s="14" t="s">
        <v>3</v>
      </c>
      <c r="AX152" s="14" t="s">
        <v>81</v>
      </c>
      <c r="AY152" s="194" t="s">
        <v>120</v>
      </c>
    </row>
    <row r="153" s="2" customFormat="1" ht="21.75" customHeight="1">
      <c r="A153" s="38"/>
      <c r="B153" s="167"/>
      <c r="C153" s="168" t="s">
        <v>156</v>
      </c>
      <c r="D153" s="168" t="s">
        <v>123</v>
      </c>
      <c r="E153" s="169" t="s">
        <v>157</v>
      </c>
      <c r="F153" s="170" t="s">
        <v>158</v>
      </c>
      <c r="G153" s="171" t="s">
        <v>132</v>
      </c>
      <c r="H153" s="172">
        <v>215.518</v>
      </c>
      <c r="I153" s="173"/>
      <c r="J153" s="174">
        <f>ROUND(I153*H153,2)</f>
        <v>0</v>
      </c>
      <c r="K153" s="170" t="s">
        <v>133</v>
      </c>
      <c r="L153" s="39"/>
      <c r="M153" s="175" t="s">
        <v>1</v>
      </c>
      <c r="N153" s="176" t="s">
        <v>38</v>
      </c>
      <c r="O153" s="77"/>
      <c r="P153" s="177">
        <f>O153*H153</f>
        <v>0</v>
      </c>
      <c r="Q153" s="177">
        <v>0.0043800000000000002</v>
      </c>
      <c r="R153" s="177">
        <f>Q153*H153</f>
        <v>0.94396884000000003</v>
      </c>
      <c r="S153" s="177">
        <v>0</v>
      </c>
      <c r="T153" s="17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79" t="s">
        <v>127</v>
      </c>
      <c r="AT153" s="179" t="s">
        <v>123</v>
      </c>
      <c r="AU153" s="179" t="s">
        <v>83</v>
      </c>
      <c r="AY153" s="19" t="s">
        <v>120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9" t="s">
        <v>81</v>
      </c>
      <c r="BK153" s="180">
        <f>ROUND(I153*H153,2)</f>
        <v>0</v>
      </c>
      <c r="BL153" s="19" t="s">
        <v>127</v>
      </c>
      <c r="BM153" s="179" t="s">
        <v>159</v>
      </c>
    </row>
    <row r="154" s="2" customFormat="1">
      <c r="A154" s="38"/>
      <c r="B154" s="39"/>
      <c r="C154" s="38"/>
      <c r="D154" s="181" t="s">
        <v>129</v>
      </c>
      <c r="E154" s="38"/>
      <c r="F154" s="182" t="s">
        <v>160</v>
      </c>
      <c r="G154" s="38"/>
      <c r="H154" s="38"/>
      <c r="I154" s="183"/>
      <c r="J154" s="38"/>
      <c r="K154" s="38"/>
      <c r="L154" s="39"/>
      <c r="M154" s="184"/>
      <c r="N154" s="185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129</v>
      </c>
      <c r="AU154" s="19" t="s">
        <v>83</v>
      </c>
    </row>
    <row r="155" s="13" customFormat="1">
      <c r="A155" s="13"/>
      <c r="B155" s="186"/>
      <c r="C155" s="13"/>
      <c r="D155" s="181" t="s">
        <v>136</v>
      </c>
      <c r="E155" s="187" t="s">
        <v>1</v>
      </c>
      <c r="F155" s="188" t="s">
        <v>161</v>
      </c>
      <c r="G155" s="13"/>
      <c r="H155" s="187" t="s">
        <v>1</v>
      </c>
      <c r="I155" s="189"/>
      <c r="J155" s="13"/>
      <c r="K155" s="13"/>
      <c r="L155" s="186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136</v>
      </c>
      <c r="AU155" s="187" t="s">
        <v>83</v>
      </c>
      <c r="AV155" s="13" t="s">
        <v>81</v>
      </c>
      <c r="AW155" s="13" t="s">
        <v>30</v>
      </c>
      <c r="AX155" s="13" t="s">
        <v>73</v>
      </c>
      <c r="AY155" s="187" t="s">
        <v>120</v>
      </c>
    </row>
    <row r="156" s="14" customFormat="1">
      <c r="A156" s="14"/>
      <c r="B156" s="193"/>
      <c r="C156" s="14"/>
      <c r="D156" s="181" t="s">
        <v>136</v>
      </c>
      <c r="E156" s="194" t="s">
        <v>1</v>
      </c>
      <c r="F156" s="195" t="s">
        <v>162</v>
      </c>
      <c r="G156" s="14"/>
      <c r="H156" s="196">
        <v>107.759</v>
      </c>
      <c r="I156" s="197"/>
      <c r="J156" s="14"/>
      <c r="K156" s="14"/>
      <c r="L156" s="193"/>
      <c r="M156" s="198"/>
      <c r="N156" s="199"/>
      <c r="O156" s="199"/>
      <c r="P156" s="199"/>
      <c r="Q156" s="199"/>
      <c r="R156" s="199"/>
      <c r="S156" s="199"/>
      <c r="T156" s="20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4" t="s">
        <v>136</v>
      </c>
      <c r="AU156" s="194" t="s">
        <v>83</v>
      </c>
      <c r="AV156" s="14" t="s">
        <v>83</v>
      </c>
      <c r="AW156" s="14" t="s">
        <v>30</v>
      </c>
      <c r="AX156" s="14" t="s">
        <v>73</v>
      </c>
      <c r="AY156" s="194" t="s">
        <v>120</v>
      </c>
    </row>
    <row r="157" s="13" customFormat="1">
      <c r="A157" s="13"/>
      <c r="B157" s="186"/>
      <c r="C157" s="13"/>
      <c r="D157" s="181" t="s">
        <v>136</v>
      </c>
      <c r="E157" s="187" t="s">
        <v>1</v>
      </c>
      <c r="F157" s="188" t="s">
        <v>163</v>
      </c>
      <c r="G157" s="13"/>
      <c r="H157" s="187" t="s">
        <v>1</v>
      </c>
      <c r="I157" s="189"/>
      <c r="J157" s="13"/>
      <c r="K157" s="13"/>
      <c r="L157" s="186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136</v>
      </c>
      <c r="AU157" s="187" t="s">
        <v>83</v>
      </c>
      <c r="AV157" s="13" t="s">
        <v>81</v>
      </c>
      <c r="AW157" s="13" t="s">
        <v>30</v>
      </c>
      <c r="AX157" s="13" t="s">
        <v>73</v>
      </c>
      <c r="AY157" s="187" t="s">
        <v>120</v>
      </c>
    </row>
    <row r="158" s="14" customFormat="1">
      <c r="A158" s="14"/>
      <c r="B158" s="193"/>
      <c r="C158" s="14"/>
      <c r="D158" s="181" t="s">
        <v>136</v>
      </c>
      <c r="E158" s="194" t="s">
        <v>1</v>
      </c>
      <c r="F158" s="195" t="s">
        <v>162</v>
      </c>
      <c r="G158" s="14"/>
      <c r="H158" s="196">
        <v>107.759</v>
      </c>
      <c r="I158" s="197"/>
      <c r="J158" s="14"/>
      <c r="K158" s="14"/>
      <c r="L158" s="193"/>
      <c r="M158" s="198"/>
      <c r="N158" s="199"/>
      <c r="O158" s="199"/>
      <c r="P158" s="199"/>
      <c r="Q158" s="199"/>
      <c r="R158" s="199"/>
      <c r="S158" s="199"/>
      <c r="T158" s="2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4" t="s">
        <v>136</v>
      </c>
      <c r="AU158" s="194" t="s">
        <v>83</v>
      </c>
      <c r="AV158" s="14" t="s">
        <v>83</v>
      </c>
      <c r="AW158" s="14" t="s">
        <v>30</v>
      </c>
      <c r="AX158" s="14" t="s">
        <v>73</v>
      </c>
      <c r="AY158" s="194" t="s">
        <v>120</v>
      </c>
    </row>
    <row r="159" s="15" customFormat="1">
      <c r="A159" s="15"/>
      <c r="B159" s="201"/>
      <c r="C159" s="15"/>
      <c r="D159" s="181" t="s">
        <v>136</v>
      </c>
      <c r="E159" s="202" t="s">
        <v>1</v>
      </c>
      <c r="F159" s="203" t="s">
        <v>141</v>
      </c>
      <c r="G159" s="15"/>
      <c r="H159" s="204">
        <v>215.518</v>
      </c>
      <c r="I159" s="205"/>
      <c r="J159" s="15"/>
      <c r="K159" s="15"/>
      <c r="L159" s="201"/>
      <c r="M159" s="206"/>
      <c r="N159" s="207"/>
      <c r="O159" s="207"/>
      <c r="P159" s="207"/>
      <c r="Q159" s="207"/>
      <c r="R159" s="207"/>
      <c r="S159" s="207"/>
      <c r="T159" s="20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2" t="s">
        <v>136</v>
      </c>
      <c r="AU159" s="202" t="s">
        <v>83</v>
      </c>
      <c r="AV159" s="15" t="s">
        <v>127</v>
      </c>
      <c r="AW159" s="15" t="s">
        <v>30</v>
      </c>
      <c r="AX159" s="15" t="s">
        <v>81</v>
      </c>
      <c r="AY159" s="202" t="s">
        <v>120</v>
      </c>
    </row>
    <row r="160" s="2" customFormat="1" ht="37.8" customHeight="1">
      <c r="A160" s="38"/>
      <c r="B160" s="167"/>
      <c r="C160" s="168" t="s">
        <v>121</v>
      </c>
      <c r="D160" s="168" t="s">
        <v>123</v>
      </c>
      <c r="E160" s="169" t="s">
        <v>164</v>
      </c>
      <c r="F160" s="170" t="s">
        <v>165</v>
      </c>
      <c r="G160" s="171" t="s">
        <v>132</v>
      </c>
      <c r="H160" s="172">
        <v>107.759</v>
      </c>
      <c r="I160" s="173"/>
      <c r="J160" s="174">
        <f>ROUND(I160*H160,2)</f>
        <v>0</v>
      </c>
      <c r="K160" s="170" t="s">
        <v>1</v>
      </c>
      <c r="L160" s="39"/>
      <c r="M160" s="175" t="s">
        <v>1</v>
      </c>
      <c r="N160" s="176" t="s">
        <v>38</v>
      </c>
      <c r="O160" s="77"/>
      <c r="P160" s="177">
        <f>O160*H160</f>
        <v>0</v>
      </c>
      <c r="Q160" s="177">
        <v>0.0065599999999999999</v>
      </c>
      <c r="R160" s="177">
        <f>Q160*H160</f>
        <v>0.70689904000000003</v>
      </c>
      <c r="S160" s="177">
        <v>0</v>
      </c>
      <c r="T160" s="17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79" t="s">
        <v>127</v>
      </c>
      <c r="AT160" s="179" t="s">
        <v>123</v>
      </c>
      <c r="AU160" s="179" t="s">
        <v>83</v>
      </c>
      <c r="AY160" s="19" t="s">
        <v>120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9" t="s">
        <v>81</v>
      </c>
      <c r="BK160" s="180">
        <f>ROUND(I160*H160,2)</f>
        <v>0</v>
      </c>
      <c r="BL160" s="19" t="s">
        <v>127</v>
      </c>
      <c r="BM160" s="179" t="s">
        <v>166</v>
      </c>
    </row>
    <row r="161" s="2" customFormat="1">
      <c r="A161" s="38"/>
      <c r="B161" s="39"/>
      <c r="C161" s="38"/>
      <c r="D161" s="181" t="s">
        <v>129</v>
      </c>
      <c r="E161" s="38"/>
      <c r="F161" s="182" t="s">
        <v>165</v>
      </c>
      <c r="G161" s="38"/>
      <c r="H161" s="38"/>
      <c r="I161" s="183"/>
      <c r="J161" s="38"/>
      <c r="K161" s="38"/>
      <c r="L161" s="39"/>
      <c r="M161" s="184"/>
      <c r="N161" s="185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129</v>
      </c>
      <c r="AU161" s="19" t="s">
        <v>83</v>
      </c>
    </row>
    <row r="162" s="13" customFormat="1">
      <c r="A162" s="13"/>
      <c r="B162" s="186"/>
      <c r="C162" s="13"/>
      <c r="D162" s="181" t="s">
        <v>136</v>
      </c>
      <c r="E162" s="187" t="s">
        <v>1</v>
      </c>
      <c r="F162" s="188" t="s">
        <v>137</v>
      </c>
      <c r="G162" s="13"/>
      <c r="H162" s="187" t="s">
        <v>1</v>
      </c>
      <c r="I162" s="189"/>
      <c r="J162" s="13"/>
      <c r="K162" s="13"/>
      <c r="L162" s="186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7" t="s">
        <v>136</v>
      </c>
      <c r="AU162" s="187" t="s">
        <v>83</v>
      </c>
      <c r="AV162" s="13" t="s">
        <v>81</v>
      </c>
      <c r="AW162" s="13" t="s">
        <v>30</v>
      </c>
      <c r="AX162" s="13" t="s">
        <v>73</v>
      </c>
      <c r="AY162" s="187" t="s">
        <v>120</v>
      </c>
    </row>
    <row r="163" s="14" customFormat="1">
      <c r="A163" s="14"/>
      <c r="B163" s="193"/>
      <c r="C163" s="14"/>
      <c r="D163" s="181" t="s">
        <v>136</v>
      </c>
      <c r="E163" s="194" t="s">
        <v>1</v>
      </c>
      <c r="F163" s="195" t="s">
        <v>138</v>
      </c>
      <c r="G163" s="14"/>
      <c r="H163" s="196">
        <v>119.91</v>
      </c>
      <c r="I163" s="197"/>
      <c r="J163" s="14"/>
      <c r="K163" s="14"/>
      <c r="L163" s="193"/>
      <c r="M163" s="198"/>
      <c r="N163" s="199"/>
      <c r="O163" s="199"/>
      <c r="P163" s="199"/>
      <c r="Q163" s="199"/>
      <c r="R163" s="199"/>
      <c r="S163" s="199"/>
      <c r="T163" s="20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4" t="s">
        <v>136</v>
      </c>
      <c r="AU163" s="194" t="s">
        <v>83</v>
      </c>
      <c r="AV163" s="14" t="s">
        <v>83</v>
      </c>
      <c r="AW163" s="14" t="s">
        <v>30</v>
      </c>
      <c r="AX163" s="14" t="s">
        <v>73</v>
      </c>
      <c r="AY163" s="194" t="s">
        <v>120</v>
      </c>
    </row>
    <row r="164" s="14" customFormat="1">
      <c r="A164" s="14"/>
      <c r="B164" s="193"/>
      <c r="C164" s="14"/>
      <c r="D164" s="181" t="s">
        <v>136</v>
      </c>
      <c r="E164" s="194" t="s">
        <v>1</v>
      </c>
      <c r="F164" s="195" t="s">
        <v>139</v>
      </c>
      <c r="G164" s="14"/>
      <c r="H164" s="196">
        <v>-17.151</v>
      </c>
      <c r="I164" s="197"/>
      <c r="J164" s="14"/>
      <c r="K164" s="14"/>
      <c r="L164" s="193"/>
      <c r="M164" s="198"/>
      <c r="N164" s="199"/>
      <c r="O164" s="199"/>
      <c r="P164" s="199"/>
      <c r="Q164" s="199"/>
      <c r="R164" s="199"/>
      <c r="S164" s="199"/>
      <c r="T164" s="20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4" t="s">
        <v>136</v>
      </c>
      <c r="AU164" s="194" t="s">
        <v>83</v>
      </c>
      <c r="AV164" s="14" t="s">
        <v>83</v>
      </c>
      <c r="AW164" s="14" t="s">
        <v>30</v>
      </c>
      <c r="AX164" s="14" t="s">
        <v>73</v>
      </c>
      <c r="AY164" s="194" t="s">
        <v>120</v>
      </c>
    </row>
    <row r="165" s="14" customFormat="1">
      <c r="A165" s="14"/>
      <c r="B165" s="193"/>
      <c r="C165" s="14"/>
      <c r="D165" s="181" t="s">
        <v>136</v>
      </c>
      <c r="E165" s="194" t="s">
        <v>1</v>
      </c>
      <c r="F165" s="195" t="s">
        <v>140</v>
      </c>
      <c r="G165" s="14"/>
      <c r="H165" s="196">
        <v>5</v>
      </c>
      <c r="I165" s="197"/>
      <c r="J165" s="14"/>
      <c r="K165" s="14"/>
      <c r="L165" s="193"/>
      <c r="M165" s="198"/>
      <c r="N165" s="199"/>
      <c r="O165" s="199"/>
      <c r="P165" s="199"/>
      <c r="Q165" s="199"/>
      <c r="R165" s="199"/>
      <c r="S165" s="199"/>
      <c r="T165" s="20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4" t="s">
        <v>136</v>
      </c>
      <c r="AU165" s="194" t="s">
        <v>83</v>
      </c>
      <c r="AV165" s="14" t="s">
        <v>83</v>
      </c>
      <c r="AW165" s="14" t="s">
        <v>30</v>
      </c>
      <c r="AX165" s="14" t="s">
        <v>73</v>
      </c>
      <c r="AY165" s="194" t="s">
        <v>120</v>
      </c>
    </row>
    <row r="166" s="15" customFormat="1">
      <c r="A166" s="15"/>
      <c r="B166" s="201"/>
      <c r="C166" s="15"/>
      <c r="D166" s="181" t="s">
        <v>136</v>
      </c>
      <c r="E166" s="202" t="s">
        <v>1</v>
      </c>
      <c r="F166" s="203" t="s">
        <v>141</v>
      </c>
      <c r="G166" s="15"/>
      <c r="H166" s="204">
        <v>107.759</v>
      </c>
      <c r="I166" s="205"/>
      <c r="J166" s="15"/>
      <c r="K166" s="15"/>
      <c r="L166" s="201"/>
      <c r="M166" s="206"/>
      <c r="N166" s="207"/>
      <c r="O166" s="207"/>
      <c r="P166" s="207"/>
      <c r="Q166" s="207"/>
      <c r="R166" s="207"/>
      <c r="S166" s="207"/>
      <c r="T166" s="20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02" t="s">
        <v>136</v>
      </c>
      <c r="AU166" s="202" t="s">
        <v>83</v>
      </c>
      <c r="AV166" s="15" t="s">
        <v>127</v>
      </c>
      <c r="AW166" s="15" t="s">
        <v>30</v>
      </c>
      <c r="AX166" s="15" t="s">
        <v>81</v>
      </c>
      <c r="AY166" s="202" t="s">
        <v>120</v>
      </c>
    </row>
    <row r="167" s="2" customFormat="1" ht="44.25" customHeight="1">
      <c r="A167" s="38"/>
      <c r="B167" s="167"/>
      <c r="C167" s="168" t="s">
        <v>167</v>
      </c>
      <c r="D167" s="168" t="s">
        <v>123</v>
      </c>
      <c r="E167" s="169" t="s">
        <v>168</v>
      </c>
      <c r="F167" s="170" t="s">
        <v>169</v>
      </c>
      <c r="G167" s="171" t="s">
        <v>132</v>
      </c>
      <c r="H167" s="172">
        <v>215.518</v>
      </c>
      <c r="I167" s="173"/>
      <c r="J167" s="174">
        <f>ROUND(I167*H167,2)</f>
        <v>0</v>
      </c>
      <c r="K167" s="170" t="s">
        <v>1</v>
      </c>
      <c r="L167" s="39"/>
      <c r="M167" s="175" t="s">
        <v>1</v>
      </c>
      <c r="N167" s="176" t="s">
        <v>38</v>
      </c>
      <c r="O167" s="77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9" t="s">
        <v>127</v>
      </c>
      <c r="AT167" s="179" t="s">
        <v>123</v>
      </c>
      <c r="AU167" s="179" t="s">
        <v>83</v>
      </c>
      <c r="AY167" s="19" t="s">
        <v>120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9" t="s">
        <v>81</v>
      </c>
      <c r="BK167" s="180">
        <f>ROUND(I167*H167,2)</f>
        <v>0</v>
      </c>
      <c r="BL167" s="19" t="s">
        <v>127</v>
      </c>
      <c r="BM167" s="179" t="s">
        <v>170</v>
      </c>
    </row>
    <row r="168" s="2" customFormat="1">
      <c r="A168" s="38"/>
      <c r="B168" s="39"/>
      <c r="C168" s="38"/>
      <c r="D168" s="181" t="s">
        <v>129</v>
      </c>
      <c r="E168" s="38"/>
      <c r="F168" s="182" t="s">
        <v>169</v>
      </c>
      <c r="G168" s="38"/>
      <c r="H168" s="38"/>
      <c r="I168" s="183"/>
      <c r="J168" s="38"/>
      <c r="K168" s="38"/>
      <c r="L168" s="39"/>
      <c r="M168" s="184"/>
      <c r="N168" s="185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129</v>
      </c>
      <c r="AU168" s="19" t="s">
        <v>83</v>
      </c>
    </row>
    <row r="169" s="14" customFormat="1">
      <c r="A169" s="14"/>
      <c r="B169" s="193"/>
      <c r="C169" s="14"/>
      <c r="D169" s="181" t="s">
        <v>136</v>
      </c>
      <c r="E169" s="194" t="s">
        <v>1</v>
      </c>
      <c r="F169" s="195" t="s">
        <v>171</v>
      </c>
      <c r="G169" s="14"/>
      <c r="H169" s="196">
        <v>215.518</v>
      </c>
      <c r="I169" s="197"/>
      <c r="J169" s="14"/>
      <c r="K169" s="14"/>
      <c r="L169" s="193"/>
      <c r="M169" s="198"/>
      <c r="N169" s="199"/>
      <c r="O169" s="199"/>
      <c r="P169" s="199"/>
      <c r="Q169" s="199"/>
      <c r="R169" s="199"/>
      <c r="S169" s="199"/>
      <c r="T169" s="20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4" t="s">
        <v>136</v>
      </c>
      <c r="AU169" s="194" t="s">
        <v>83</v>
      </c>
      <c r="AV169" s="14" t="s">
        <v>83</v>
      </c>
      <c r="AW169" s="14" t="s">
        <v>30</v>
      </c>
      <c r="AX169" s="14" t="s">
        <v>81</v>
      </c>
      <c r="AY169" s="194" t="s">
        <v>120</v>
      </c>
    </row>
    <row r="170" s="2" customFormat="1" ht="44.25" customHeight="1">
      <c r="A170" s="38"/>
      <c r="B170" s="167"/>
      <c r="C170" s="168" t="s">
        <v>172</v>
      </c>
      <c r="D170" s="168" t="s">
        <v>123</v>
      </c>
      <c r="E170" s="169" t="s">
        <v>173</v>
      </c>
      <c r="F170" s="170" t="s">
        <v>174</v>
      </c>
      <c r="G170" s="171" t="s">
        <v>132</v>
      </c>
      <c r="H170" s="172">
        <v>21</v>
      </c>
      <c r="I170" s="173"/>
      <c r="J170" s="174">
        <f>ROUND(I170*H170,2)</f>
        <v>0</v>
      </c>
      <c r="K170" s="170" t="s">
        <v>133</v>
      </c>
      <c r="L170" s="39"/>
      <c r="M170" s="175" t="s">
        <v>1</v>
      </c>
      <c r="N170" s="176" t="s">
        <v>38</v>
      </c>
      <c r="O170" s="77"/>
      <c r="P170" s="177">
        <f>O170*H170</f>
        <v>0</v>
      </c>
      <c r="Q170" s="177">
        <v>0.0083499999999999998</v>
      </c>
      <c r="R170" s="177">
        <f>Q170*H170</f>
        <v>0.17535000000000001</v>
      </c>
      <c r="S170" s="177">
        <v>0</v>
      </c>
      <c r="T170" s="17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9" t="s">
        <v>127</v>
      </c>
      <c r="AT170" s="179" t="s">
        <v>123</v>
      </c>
      <c r="AU170" s="179" t="s">
        <v>83</v>
      </c>
      <c r="AY170" s="19" t="s">
        <v>120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9" t="s">
        <v>81</v>
      </c>
      <c r="BK170" s="180">
        <f>ROUND(I170*H170,2)</f>
        <v>0</v>
      </c>
      <c r="BL170" s="19" t="s">
        <v>127</v>
      </c>
      <c r="BM170" s="179" t="s">
        <v>175</v>
      </c>
    </row>
    <row r="171" s="2" customFormat="1">
      <c r="A171" s="38"/>
      <c r="B171" s="39"/>
      <c r="C171" s="38"/>
      <c r="D171" s="181" t="s">
        <v>129</v>
      </c>
      <c r="E171" s="38"/>
      <c r="F171" s="182" t="s">
        <v>176</v>
      </c>
      <c r="G171" s="38"/>
      <c r="H171" s="38"/>
      <c r="I171" s="183"/>
      <c r="J171" s="38"/>
      <c r="K171" s="38"/>
      <c r="L171" s="39"/>
      <c r="M171" s="184"/>
      <c r="N171" s="185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129</v>
      </c>
      <c r="AU171" s="19" t="s">
        <v>83</v>
      </c>
    </row>
    <row r="172" s="14" customFormat="1">
      <c r="A172" s="14"/>
      <c r="B172" s="193"/>
      <c r="C172" s="14"/>
      <c r="D172" s="181" t="s">
        <v>136</v>
      </c>
      <c r="E172" s="194" t="s">
        <v>1</v>
      </c>
      <c r="F172" s="195" t="s">
        <v>148</v>
      </c>
      <c r="G172" s="14"/>
      <c r="H172" s="196">
        <v>21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136</v>
      </c>
      <c r="AU172" s="194" t="s">
        <v>83</v>
      </c>
      <c r="AV172" s="14" t="s">
        <v>83</v>
      </c>
      <c r="AW172" s="14" t="s">
        <v>30</v>
      </c>
      <c r="AX172" s="14" t="s">
        <v>81</v>
      </c>
      <c r="AY172" s="194" t="s">
        <v>120</v>
      </c>
    </row>
    <row r="173" s="2" customFormat="1" ht="24.15" customHeight="1">
      <c r="A173" s="38"/>
      <c r="B173" s="167"/>
      <c r="C173" s="209" t="s">
        <v>177</v>
      </c>
      <c r="D173" s="209" t="s">
        <v>178</v>
      </c>
      <c r="E173" s="210" t="s">
        <v>179</v>
      </c>
      <c r="F173" s="211" t="s">
        <v>180</v>
      </c>
      <c r="G173" s="212" t="s">
        <v>132</v>
      </c>
      <c r="H173" s="213">
        <v>22.050000000000001</v>
      </c>
      <c r="I173" s="214"/>
      <c r="J173" s="215">
        <f>ROUND(I173*H173,2)</f>
        <v>0</v>
      </c>
      <c r="K173" s="211" t="s">
        <v>133</v>
      </c>
      <c r="L173" s="216"/>
      <c r="M173" s="217" t="s">
        <v>1</v>
      </c>
      <c r="N173" s="218" t="s">
        <v>38</v>
      </c>
      <c r="O173" s="77"/>
      <c r="P173" s="177">
        <f>O173*H173</f>
        <v>0</v>
      </c>
      <c r="Q173" s="177">
        <v>0.0018</v>
      </c>
      <c r="R173" s="177">
        <f>Q173*H173</f>
        <v>0.039690000000000003</v>
      </c>
      <c r="S173" s="177">
        <v>0</v>
      </c>
      <c r="T173" s="17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9" t="s">
        <v>172</v>
      </c>
      <c r="AT173" s="179" t="s">
        <v>178</v>
      </c>
      <c r="AU173" s="179" t="s">
        <v>83</v>
      </c>
      <c r="AY173" s="19" t="s">
        <v>120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9" t="s">
        <v>81</v>
      </c>
      <c r="BK173" s="180">
        <f>ROUND(I173*H173,2)</f>
        <v>0</v>
      </c>
      <c r="BL173" s="19" t="s">
        <v>127</v>
      </c>
      <c r="BM173" s="179" t="s">
        <v>181</v>
      </c>
    </row>
    <row r="174" s="2" customFormat="1">
      <c r="A174" s="38"/>
      <c r="B174" s="39"/>
      <c r="C174" s="38"/>
      <c r="D174" s="181" t="s">
        <v>129</v>
      </c>
      <c r="E174" s="38"/>
      <c r="F174" s="182" t="s">
        <v>180</v>
      </c>
      <c r="G174" s="38"/>
      <c r="H174" s="38"/>
      <c r="I174" s="183"/>
      <c r="J174" s="38"/>
      <c r="K174" s="38"/>
      <c r="L174" s="39"/>
      <c r="M174" s="184"/>
      <c r="N174" s="185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129</v>
      </c>
      <c r="AU174" s="19" t="s">
        <v>83</v>
      </c>
    </row>
    <row r="175" s="14" customFormat="1">
      <c r="A175" s="14"/>
      <c r="B175" s="193"/>
      <c r="C175" s="14"/>
      <c r="D175" s="181" t="s">
        <v>136</v>
      </c>
      <c r="E175" s="14"/>
      <c r="F175" s="195" t="s">
        <v>182</v>
      </c>
      <c r="G175" s="14"/>
      <c r="H175" s="196">
        <v>22.050000000000001</v>
      </c>
      <c r="I175" s="197"/>
      <c r="J175" s="14"/>
      <c r="K175" s="14"/>
      <c r="L175" s="193"/>
      <c r="M175" s="198"/>
      <c r="N175" s="199"/>
      <c r="O175" s="199"/>
      <c r="P175" s="199"/>
      <c r="Q175" s="199"/>
      <c r="R175" s="199"/>
      <c r="S175" s="199"/>
      <c r="T175" s="20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4" t="s">
        <v>136</v>
      </c>
      <c r="AU175" s="194" t="s">
        <v>83</v>
      </c>
      <c r="AV175" s="14" t="s">
        <v>83</v>
      </c>
      <c r="AW175" s="14" t="s">
        <v>3</v>
      </c>
      <c r="AX175" s="14" t="s">
        <v>81</v>
      </c>
      <c r="AY175" s="194" t="s">
        <v>120</v>
      </c>
    </row>
    <row r="176" s="2" customFormat="1" ht="37.8" customHeight="1">
      <c r="A176" s="38"/>
      <c r="B176" s="167"/>
      <c r="C176" s="168" t="s">
        <v>183</v>
      </c>
      <c r="D176" s="168" t="s">
        <v>123</v>
      </c>
      <c r="E176" s="169" t="s">
        <v>184</v>
      </c>
      <c r="F176" s="170" t="s">
        <v>185</v>
      </c>
      <c r="G176" s="171" t="s">
        <v>186</v>
      </c>
      <c r="H176" s="172">
        <v>19.495000000000001</v>
      </c>
      <c r="I176" s="173"/>
      <c r="J176" s="174">
        <f>ROUND(I176*H176,2)</f>
        <v>0</v>
      </c>
      <c r="K176" s="170" t="s">
        <v>133</v>
      </c>
      <c r="L176" s="39"/>
      <c r="M176" s="175" t="s">
        <v>1</v>
      </c>
      <c r="N176" s="176" t="s">
        <v>38</v>
      </c>
      <c r="O176" s="77"/>
      <c r="P176" s="177">
        <f>O176*H176</f>
        <v>0</v>
      </c>
      <c r="Q176" s="177">
        <v>0.0033899999999999998</v>
      </c>
      <c r="R176" s="177">
        <f>Q176*H176</f>
        <v>0.066088049999999995</v>
      </c>
      <c r="S176" s="177">
        <v>0</v>
      </c>
      <c r="T176" s="17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79" t="s">
        <v>127</v>
      </c>
      <c r="AT176" s="179" t="s">
        <v>123</v>
      </c>
      <c r="AU176" s="179" t="s">
        <v>83</v>
      </c>
      <c r="AY176" s="19" t="s">
        <v>120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9" t="s">
        <v>81</v>
      </c>
      <c r="BK176" s="180">
        <f>ROUND(I176*H176,2)</f>
        <v>0</v>
      </c>
      <c r="BL176" s="19" t="s">
        <v>127</v>
      </c>
      <c r="BM176" s="179" t="s">
        <v>187</v>
      </c>
    </row>
    <row r="177" s="2" customFormat="1">
      <c r="A177" s="38"/>
      <c r="B177" s="39"/>
      <c r="C177" s="38"/>
      <c r="D177" s="181" t="s">
        <v>129</v>
      </c>
      <c r="E177" s="38"/>
      <c r="F177" s="182" t="s">
        <v>188</v>
      </c>
      <c r="G177" s="38"/>
      <c r="H177" s="38"/>
      <c r="I177" s="183"/>
      <c r="J177" s="38"/>
      <c r="K177" s="38"/>
      <c r="L177" s="39"/>
      <c r="M177" s="184"/>
      <c r="N177" s="185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129</v>
      </c>
      <c r="AU177" s="19" t="s">
        <v>83</v>
      </c>
    </row>
    <row r="178" s="13" customFormat="1">
      <c r="A178" s="13"/>
      <c r="B178" s="186"/>
      <c r="C178" s="13"/>
      <c r="D178" s="181" t="s">
        <v>136</v>
      </c>
      <c r="E178" s="187" t="s">
        <v>1</v>
      </c>
      <c r="F178" s="188" t="s">
        <v>189</v>
      </c>
      <c r="G178" s="13"/>
      <c r="H178" s="187" t="s">
        <v>1</v>
      </c>
      <c r="I178" s="189"/>
      <c r="J178" s="13"/>
      <c r="K178" s="13"/>
      <c r="L178" s="186"/>
      <c r="M178" s="190"/>
      <c r="N178" s="191"/>
      <c r="O178" s="191"/>
      <c r="P178" s="191"/>
      <c r="Q178" s="191"/>
      <c r="R178" s="191"/>
      <c r="S178" s="191"/>
      <c r="T178" s="19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7" t="s">
        <v>136</v>
      </c>
      <c r="AU178" s="187" t="s">
        <v>83</v>
      </c>
      <c r="AV178" s="13" t="s">
        <v>81</v>
      </c>
      <c r="AW178" s="13" t="s">
        <v>30</v>
      </c>
      <c r="AX178" s="13" t="s">
        <v>73</v>
      </c>
      <c r="AY178" s="187" t="s">
        <v>120</v>
      </c>
    </row>
    <row r="179" s="14" customFormat="1">
      <c r="A179" s="14"/>
      <c r="B179" s="193"/>
      <c r="C179" s="14"/>
      <c r="D179" s="181" t="s">
        <v>136</v>
      </c>
      <c r="E179" s="194" t="s">
        <v>1</v>
      </c>
      <c r="F179" s="195" t="s">
        <v>190</v>
      </c>
      <c r="G179" s="14"/>
      <c r="H179" s="196">
        <v>13.199999999999999</v>
      </c>
      <c r="I179" s="197"/>
      <c r="J179" s="14"/>
      <c r="K179" s="14"/>
      <c r="L179" s="193"/>
      <c r="M179" s="198"/>
      <c r="N179" s="199"/>
      <c r="O179" s="199"/>
      <c r="P179" s="199"/>
      <c r="Q179" s="199"/>
      <c r="R179" s="199"/>
      <c r="S179" s="199"/>
      <c r="T179" s="20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4" t="s">
        <v>136</v>
      </c>
      <c r="AU179" s="194" t="s">
        <v>83</v>
      </c>
      <c r="AV179" s="14" t="s">
        <v>83</v>
      </c>
      <c r="AW179" s="14" t="s">
        <v>30</v>
      </c>
      <c r="AX179" s="14" t="s">
        <v>73</v>
      </c>
      <c r="AY179" s="194" t="s">
        <v>120</v>
      </c>
    </row>
    <row r="180" s="14" customFormat="1">
      <c r="A180" s="14"/>
      <c r="B180" s="193"/>
      <c r="C180" s="14"/>
      <c r="D180" s="181" t="s">
        <v>136</v>
      </c>
      <c r="E180" s="194" t="s">
        <v>1</v>
      </c>
      <c r="F180" s="195" t="s">
        <v>191</v>
      </c>
      <c r="G180" s="14"/>
      <c r="H180" s="196">
        <v>6.2949999999999999</v>
      </c>
      <c r="I180" s="197"/>
      <c r="J180" s="14"/>
      <c r="K180" s="14"/>
      <c r="L180" s="193"/>
      <c r="M180" s="198"/>
      <c r="N180" s="199"/>
      <c r="O180" s="199"/>
      <c r="P180" s="199"/>
      <c r="Q180" s="199"/>
      <c r="R180" s="199"/>
      <c r="S180" s="199"/>
      <c r="T180" s="20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4" t="s">
        <v>136</v>
      </c>
      <c r="AU180" s="194" t="s">
        <v>83</v>
      </c>
      <c r="AV180" s="14" t="s">
        <v>83</v>
      </c>
      <c r="AW180" s="14" t="s">
        <v>30</v>
      </c>
      <c r="AX180" s="14" t="s">
        <v>73</v>
      </c>
      <c r="AY180" s="194" t="s">
        <v>120</v>
      </c>
    </row>
    <row r="181" s="15" customFormat="1">
      <c r="A181" s="15"/>
      <c r="B181" s="201"/>
      <c r="C181" s="15"/>
      <c r="D181" s="181" t="s">
        <v>136</v>
      </c>
      <c r="E181" s="202" t="s">
        <v>1</v>
      </c>
      <c r="F181" s="203" t="s">
        <v>141</v>
      </c>
      <c r="G181" s="15"/>
      <c r="H181" s="204">
        <v>19.495000000000001</v>
      </c>
      <c r="I181" s="205"/>
      <c r="J181" s="15"/>
      <c r="K181" s="15"/>
      <c r="L181" s="201"/>
      <c r="M181" s="206"/>
      <c r="N181" s="207"/>
      <c r="O181" s="207"/>
      <c r="P181" s="207"/>
      <c r="Q181" s="207"/>
      <c r="R181" s="207"/>
      <c r="S181" s="207"/>
      <c r="T181" s="20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2" t="s">
        <v>136</v>
      </c>
      <c r="AU181" s="202" t="s">
        <v>83</v>
      </c>
      <c r="AV181" s="15" t="s">
        <v>127</v>
      </c>
      <c r="AW181" s="15" t="s">
        <v>30</v>
      </c>
      <c r="AX181" s="15" t="s">
        <v>81</v>
      </c>
      <c r="AY181" s="202" t="s">
        <v>120</v>
      </c>
    </row>
    <row r="182" s="2" customFormat="1" ht="24.15" customHeight="1">
      <c r="A182" s="38"/>
      <c r="B182" s="167"/>
      <c r="C182" s="209" t="s">
        <v>192</v>
      </c>
      <c r="D182" s="209" t="s">
        <v>178</v>
      </c>
      <c r="E182" s="210" t="s">
        <v>193</v>
      </c>
      <c r="F182" s="211" t="s">
        <v>194</v>
      </c>
      <c r="G182" s="212" t="s">
        <v>132</v>
      </c>
      <c r="H182" s="213">
        <v>4.8739999999999997</v>
      </c>
      <c r="I182" s="214"/>
      <c r="J182" s="215">
        <f>ROUND(I182*H182,2)</f>
        <v>0</v>
      </c>
      <c r="K182" s="211" t="s">
        <v>133</v>
      </c>
      <c r="L182" s="216"/>
      <c r="M182" s="217" t="s">
        <v>1</v>
      </c>
      <c r="N182" s="218" t="s">
        <v>38</v>
      </c>
      <c r="O182" s="77"/>
      <c r="P182" s="177">
        <f>O182*H182</f>
        <v>0</v>
      </c>
      <c r="Q182" s="177">
        <v>0.00075000000000000002</v>
      </c>
      <c r="R182" s="177">
        <f>Q182*H182</f>
        <v>0.0036554999999999999</v>
      </c>
      <c r="S182" s="177">
        <v>0</v>
      </c>
      <c r="T182" s="17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79" t="s">
        <v>172</v>
      </c>
      <c r="AT182" s="179" t="s">
        <v>178</v>
      </c>
      <c r="AU182" s="179" t="s">
        <v>83</v>
      </c>
      <c r="AY182" s="19" t="s">
        <v>120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9" t="s">
        <v>81</v>
      </c>
      <c r="BK182" s="180">
        <f>ROUND(I182*H182,2)</f>
        <v>0</v>
      </c>
      <c r="BL182" s="19" t="s">
        <v>127</v>
      </c>
      <c r="BM182" s="179" t="s">
        <v>195</v>
      </c>
    </row>
    <row r="183" s="2" customFormat="1">
      <c r="A183" s="38"/>
      <c r="B183" s="39"/>
      <c r="C183" s="38"/>
      <c r="D183" s="181" t="s">
        <v>129</v>
      </c>
      <c r="E183" s="38"/>
      <c r="F183" s="182" t="s">
        <v>194</v>
      </c>
      <c r="G183" s="38"/>
      <c r="H183" s="38"/>
      <c r="I183" s="183"/>
      <c r="J183" s="38"/>
      <c r="K183" s="38"/>
      <c r="L183" s="39"/>
      <c r="M183" s="184"/>
      <c r="N183" s="185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129</v>
      </c>
      <c r="AU183" s="19" t="s">
        <v>83</v>
      </c>
    </row>
    <row r="184" s="14" customFormat="1">
      <c r="A184" s="14"/>
      <c r="B184" s="193"/>
      <c r="C184" s="14"/>
      <c r="D184" s="181" t="s">
        <v>136</v>
      </c>
      <c r="E184" s="14"/>
      <c r="F184" s="195" t="s">
        <v>196</v>
      </c>
      <c r="G184" s="14"/>
      <c r="H184" s="196">
        <v>4.8739999999999997</v>
      </c>
      <c r="I184" s="197"/>
      <c r="J184" s="14"/>
      <c r="K184" s="14"/>
      <c r="L184" s="193"/>
      <c r="M184" s="198"/>
      <c r="N184" s="199"/>
      <c r="O184" s="199"/>
      <c r="P184" s="199"/>
      <c r="Q184" s="199"/>
      <c r="R184" s="199"/>
      <c r="S184" s="199"/>
      <c r="T184" s="20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4" t="s">
        <v>136</v>
      </c>
      <c r="AU184" s="194" t="s">
        <v>83</v>
      </c>
      <c r="AV184" s="14" t="s">
        <v>83</v>
      </c>
      <c r="AW184" s="14" t="s">
        <v>3</v>
      </c>
      <c r="AX184" s="14" t="s">
        <v>81</v>
      </c>
      <c r="AY184" s="194" t="s">
        <v>120</v>
      </c>
    </row>
    <row r="185" s="2" customFormat="1" ht="37.8" customHeight="1">
      <c r="A185" s="38"/>
      <c r="B185" s="167"/>
      <c r="C185" s="168" t="s">
        <v>8</v>
      </c>
      <c r="D185" s="168" t="s">
        <v>123</v>
      </c>
      <c r="E185" s="169" t="s">
        <v>197</v>
      </c>
      <c r="F185" s="170" t="s">
        <v>198</v>
      </c>
      <c r="G185" s="171" t="s">
        <v>132</v>
      </c>
      <c r="H185" s="172">
        <v>21</v>
      </c>
      <c r="I185" s="173"/>
      <c r="J185" s="174">
        <f>ROUND(I185*H185,2)</f>
        <v>0</v>
      </c>
      <c r="K185" s="170" t="s">
        <v>133</v>
      </c>
      <c r="L185" s="39"/>
      <c r="M185" s="175" t="s">
        <v>1</v>
      </c>
      <c r="N185" s="176" t="s">
        <v>38</v>
      </c>
      <c r="O185" s="77"/>
      <c r="P185" s="177">
        <f>O185*H185</f>
        <v>0</v>
      </c>
      <c r="Q185" s="177">
        <v>8.0000000000000007E-05</v>
      </c>
      <c r="R185" s="177">
        <f>Q185*H185</f>
        <v>0.0016800000000000001</v>
      </c>
      <c r="S185" s="177">
        <v>0</v>
      </c>
      <c r="T185" s="17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79" t="s">
        <v>127</v>
      </c>
      <c r="AT185" s="179" t="s">
        <v>123</v>
      </c>
      <c r="AU185" s="179" t="s">
        <v>83</v>
      </c>
      <c r="AY185" s="19" t="s">
        <v>120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9" t="s">
        <v>81</v>
      </c>
      <c r="BK185" s="180">
        <f>ROUND(I185*H185,2)</f>
        <v>0</v>
      </c>
      <c r="BL185" s="19" t="s">
        <v>127</v>
      </c>
      <c r="BM185" s="179" t="s">
        <v>199</v>
      </c>
    </row>
    <row r="186" s="2" customFormat="1">
      <c r="A186" s="38"/>
      <c r="B186" s="39"/>
      <c r="C186" s="38"/>
      <c r="D186" s="181" t="s">
        <v>129</v>
      </c>
      <c r="E186" s="38"/>
      <c r="F186" s="182" t="s">
        <v>200</v>
      </c>
      <c r="G186" s="38"/>
      <c r="H186" s="38"/>
      <c r="I186" s="183"/>
      <c r="J186" s="38"/>
      <c r="K186" s="38"/>
      <c r="L186" s="39"/>
      <c r="M186" s="184"/>
      <c r="N186" s="185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129</v>
      </c>
      <c r="AU186" s="19" t="s">
        <v>83</v>
      </c>
    </row>
    <row r="187" s="14" customFormat="1">
      <c r="A187" s="14"/>
      <c r="B187" s="193"/>
      <c r="C187" s="14"/>
      <c r="D187" s="181" t="s">
        <v>136</v>
      </c>
      <c r="E187" s="194" t="s">
        <v>1</v>
      </c>
      <c r="F187" s="195" t="s">
        <v>201</v>
      </c>
      <c r="G187" s="14"/>
      <c r="H187" s="196">
        <v>21</v>
      </c>
      <c r="I187" s="197"/>
      <c r="J187" s="14"/>
      <c r="K187" s="14"/>
      <c r="L187" s="193"/>
      <c r="M187" s="198"/>
      <c r="N187" s="199"/>
      <c r="O187" s="199"/>
      <c r="P187" s="199"/>
      <c r="Q187" s="199"/>
      <c r="R187" s="199"/>
      <c r="S187" s="199"/>
      <c r="T187" s="20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4" t="s">
        <v>136</v>
      </c>
      <c r="AU187" s="194" t="s">
        <v>83</v>
      </c>
      <c r="AV187" s="14" t="s">
        <v>83</v>
      </c>
      <c r="AW187" s="14" t="s">
        <v>30</v>
      </c>
      <c r="AX187" s="14" t="s">
        <v>81</v>
      </c>
      <c r="AY187" s="194" t="s">
        <v>120</v>
      </c>
    </row>
    <row r="188" s="2" customFormat="1" ht="24.15" customHeight="1">
      <c r="A188" s="38"/>
      <c r="B188" s="167"/>
      <c r="C188" s="168" t="s">
        <v>202</v>
      </c>
      <c r="D188" s="168" t="s">
        <v>123</v>
      </c>
      <c r="E188" s="169" t="s">
        <v>203</v>
      </c>
      <c r="F188" s="170" t="s">
        <v>204</v>
      </c>
      <c r="G188" s="171" t="s">
        <v>132</v>
      </c>
      <c r="H188" s="172">
        <v>6</v>
      </c>
      <c r="I188" s="173"/>
      <c r="J188" s="174">
        <f>ROUND(I188*H188,2)</f>
        <v>0</v>
      </c>
      <c r="K188" s="170" t="s">
        <v>133</v>
      </c>
      <c r="L188" s="39"/>
      <c r="M188" s="175" t="s">
        <v>1</v>
      </c>
      <c r="N188" s="176" t="s">
        <v>38</v>
      </c>
      <c r="O188" s="77"/>
      <c r="P188" s="177">
        <f>O188*H188</f>
        <v>0</v>
      </c>
      <c r="Q188" s="177">
        <v>0.0037799999999999999</v>
      </c>
      <c r="R188" s="177">
        <f>Q188*H188</f>
        <v>0.022679999999999999</v>
      </c>
      <c r="S188" s="177">
        <v>0</v>
      </c>
      <c r="T188" s="17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79" t="s">
        <v>127</v>
      </c>
      <c r="AT188" s="179" t="s">
        <v>123</v>
      </c>
      <c r="AU188" s="179" t="s">
        <v>83</v>
      </c>
      <c r="AY188" s="19" t="s">
        <v>120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9" t="s">
        <v>81</v>
      </c>
      <c r="BK188" s="180">
        <f>ROUND(I188*H188,2)</f>
        <v>0</v>
      </c>
      <c r="BL188" s="19" t="s">
        <v>127</v>
      </c>
      <c r="BM188" s="179" t="s">
        <v>205</v>
      </c>
    </row>
    <row r="189" s="2" customFormat="1">
      <c r="A189" s="38"/>
      <c r="B189" s="39"/>
      <c r="C189" s="38"/>
      <c r="D189" s="181" t="s">
        <v>129</v>
      </c>
      <c r="E189" s="38"/>
      <c r="F189" s="182" t="s">
        <v>206</v>
      </c>
      <c r="G189" s="38"/>
      <c r="H189" s="38"/>
      <c r="I189" s="183"/>
      <c r="J189" s="38"/>
      <c r="K189" s="38"/>
      <c r="L189" s="39"/>
      <c r="M189" s="184"/>
      <c r="N189" s="185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129</v>
      </c>
      <c r="AU189" s="19" t="s">
        <v>83</v>
      </c>
    </row>
    <row r="190" s="14" customFormat="1">
      <c r="A190" s="14"/>
      <c r="B190" s="193"/>
      <c r="C190" s="14"/>
      <c r="D190" s="181" t="s">
        <v>136</v>
      </c>
      <c r="E190" s="194" t="s">
        <v>1</v>
      </c>
      <c r="F190" s="195" t="s">
        <v>207</v>
      </c>
      <c r="G190" s="14"/>
      <c r="H190" s="196">
        <v>6</v>
      </c>
      <c r="I190" s="197"/>
      <c r="J190" s="14"/>
      <c r="K190" s="14"/>
      <c r="L190" s="193"/>
      <c r="M190" s="198"/>
      <c r="N190" s="199"/>
      <c r="O190" s="199"/>
      <c r="P190" s="199"/>
      <c r="Q190" s="199"/>
      <c r="R190" s="199"/>
      <c r="S190" s="199"/>
      <c r="T190" s="20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4" t="s">
        <v>136</v>
      </c>
      <c r="AU190" s="194" t="s">
        <v>83</v>
      </c>
      <c r="AV190" s="14" t="s">
        <v>83</v>
      </c>
      <c r="AW190" s="14" t="s">
        <v>30</v>
      </c>
      <c r="AX190" s="14" t="s">
        <v>81</v>
      </c>
      <c r="AY190" s="194" t="s">
        <v>120</v>
      </c>
    </row>
    <row r="191" s="2" customFormat="1" ht="24.15" customHeight="1">
      <c r="A191" s="38"/>
      <c r="B191" s="167"/>
      <c r="C191" s="168" t="s">
        <v>208</v>
      </c>
      <c r="D191" s="168" t="s">
        <v>123</v>
      </c>
      <c r="E191" s="169" t="s">
        <v>209</v>
      </c>
      <c r="F191" s="170" t="s">
        <v>210</v>
      </c>
      <c r="G191" s="171" t="s">
        <v>211</v>
      </c>
      <c r="H191" s="172">
        <v>822.072</v>
      </c>
      <c r="I191" s="173"/>
      <c r="J191" s="174">
        <f>ROUND(I191*H191,2)</f>
        <v>0</v>
      </c>
      <c r="K191" s="170" t="s">
        <v>133</v>
      </c>
      <c r="L191" s="39"/>
      <c r="M191" s="175" t="s">
        <v>1</v>
      </c>
      <c r="N191" s="176" t="s">
        <v>38</v>
      </c>
      <c r="O191" s="77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79" t="s">
        <v>127</v>
      </c>
      <c r="AT191" s="179" t="s">
        <v>123</v>
      </c>
      <c r="AU191" s="179" t="s">
        <v>83</v>
      </c>
      <c r="AY191" s="19" t="s">
        <v>120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9" t="s">
        <v>81</v>
      </c>
      <c r="BK191" s="180">
        <f>ROUND(I191*H191,2)</f>
        <v>0</v>
      </c>
      <c r="BL191" s="19" t="s">
        <v>127</v>
      </c>
      <c r="BM191" s="179" t="s">
        <v>212</v>
      </c>
    </row>
    <row r="192" s="2" customFormat="1">
      <c r="A192" s="38"/>
      <c r="B192" s="39"/>
      <c r="C192" s="38"/>
      <c r="D192" s="181" t="s">
        <v>129</v>
      </c>
      <c r="E192" s="38"/>
      <c r="F192" s="182" t="s">
        <v>213</v>
      </c>
      <c r="G192" s="38"/>
      <c r="H192" s="38"/>
      <c r="I192" s="183"/>
      <c r="J192" s="38"/>
      <c r="K192" s="38"/>
      <c r="L192" s="39"/>
      <c r="M192" s="184"/>
      <c r="N192" s="185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129</v>
      </c>
      <c r="AU192" s="19" t="s">
        <v>83</v>
      </c>
    </row>
    <row r="193" s="13" customFormat="1">
      <c r="A193" s="13"/>
      <c r="B193" s="186"/>
      <c r="C193" s="13"/>
      <c r="D193" s="181" t="s">
        <v>136</v>
      </c>
      <c r="E193" s="187" t="s">
        <v>1</v>
      </c>
      <c r="F193" s="188" t="s">
        <v>214</v>
      </c>
      <c r="G193" s="13"/>
      <c r="H193" s="187" t="s">
        <v>1</v>
      </c>
      <c r="I193" s="189"/>
      <c r="J193" s="13"/>
      <c r="K193" s="13"/>
      <c r="L193" s="186"/>
      <c r="M193" s="190"/>
      <c r="N193" s="191"/>
      <c r="O193" s="191"/>
      <c r="P193" s="191"/>
      <c r="Q193" s="191"/>
      <c r="R193" s="191"/>
      <c r="S193" s="191"/>
      <c r="T193" s="19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7" t="s">
        <v>136</v>
      </c>
      <c r="AU193" s="187" t="s">
        <v>83</v>
      </c>
      <c r="AV193" s="13" t="s">
        <v>81</v>
      </c>
      <c r="AW193" s="13" t="s">
        <v>30</v>
      </c>
      <c r="AX193" s="13" t="s">
        <v>73</v>
      </c>
      <c r="AY193" s="187" t="s">
        <v>120</v>
      </c>
    </row>
    <row r="194" s="13" customFormat="1">
      <c r="A194" s="13"/>
      <c r="B194" s="186"/>
      <c r="C194" s="13"/>
      <c r="D194" s="181" t="s">
        <v>136</v>
      </c>
      <c r="E194" s="187" t="s">
        <v>1</v>
      </c>
      <c r="F194" s="188" t="s">
        <v>215</v>
      </c>
      <c r="G194" s="13"/>
      <c r="H194" s="187" t="s">
        <v>1</v>
      </c>
      <c r="I194" s="189"/>
      <c r="J194" s="13"/>
      <c r="K194" s="13"/>
      <c r="L194" s="186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136</v>
      </c>
      <c r="AU194" s="187" t="s">
        <v>83</v>
      </c>
      <c r="AV194" s="13" t="s">
        <v>81</v>
      </c>
      <c r="AW194" s="13" t="s">
        <v>30</v>
      </c>
      <c r="AX194" s="13" t="s">
        <v>73</v>
      </c>
      <c r="AY194" s="187" t="s">
        <v>120</v>
      </c>
    </row>
    <row r="195" s="14" customFormat="1">
      <c r="A195" s="14"/>
      <c r="B195" s="193"/>
      <c r="C195" s="14"/>
      <c r="D195" s="181" t="s">
        <v>136</v>
      </c>
      <c r="E195" s="194" t="s">
        <v>1</v>
      </c>
      <c r="F195" s="195" t="s">
        <v>138</v>
      </c>
      <c r="G195" s="14"/>
      <c r="H195" s="196">
        <v>119.91</v>
      </c>
      <c r="I195" s="197"/>
      <c r="J195" s="14"/>
      <c r="K195" s="14"/>
      <c r="L195" s="193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4" t="s">
        <v>136</v>
      </c>
      <c r="AU195" s="194" t="s">
        <v>83</v>
      </c>
      <c r="AV195" s="14" t="s">
        <v>83</v>
      </c>
      <c r="AW195" s="14" t="s">
        <v>30</v>
      </c>
      <c r="AX195" s="14" t="s">
        <v>73</v>
      </c>
      <c r="AY195" s="194" t="s">
        <v>120</v>
      </c>
    </row>
    <row r="196" s="14" customFormat="1">
      <c r="A196" s="14"/>
      <c r="B196" s="193"/>
      <c r="C196" s="14"/>
      <c r="D196" s="181" t="s">
        <v>136</v>
      </c>
      <c r="E196" s="194" t="s">
        <v>1</v>
      </c>
      <c r="F196" s="195" t="s">
        <v>139</v>
      </c>
      <c r="G196" s="14"/>
      <c r="H196" s="196">
        <v>-17.151</v>
      </c>
      <c r="I196" s="197"/>
      <c r="J196" s="14"/>
      <c r="K196" s="14"/>
      <c r="L196" s="193"/>
      <c r="M196" s="198"/>
      <c r="N196" s="199"/>
      <c r="O196" s="199"/>
      <c r="P196" s="199"/>
      <c r="Q196" s="199"/>
      <c r="R196" s="199"/>
      <c r="S196" s="199"/>
      <c r="T196" s="20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4" t="s">
        <v>136</v>
      </c>
      <c r="AU196" s="194" t="s">
        <v>83</v>
      </c>
      <c r="AV196" s="14" t="s">
        <v>83</v>
      </c>
      <c r="AW196" s="14" t="s">
        <v>30</v>
      </c>
      <c r="AX196" s="14" t="s">
        <v>73</v>
      </c>
      <c r="AY196" s="194" t="s">
        <v>120</v>
      </c>
    </row>
    <row r="197" s="16" customFormat="1">
      <c r="A197" s="16"/>
      <c r="B197" s="219"/>
      <c r="C197" s="16"/>
      <c r="D197" s="181" t="s">
        <v>136</v>
      </c>
      <c r="E197" s="220" t="s">
        <v>1</v>
      </c>
      <c r="F197" s="221" t="s">
        <v>216</v>
      </c>
      <c r="G197" s="16"/>
      <c r="H197" s="222">
        <v>102.759</v>
      </c>
      <c r="I197" s="223"/>
      <c r="J197" s="16"/>
      <c r="K197" s="16"/>
      <c r="L197" s="219"/>
      <c r="M197" s="224"/>
      <c r="N197" s="225"/>
      <c r="O197" s="225"/>
      <c r="P197" s="225"/>
      <c r="Q197" s="225"/>
      <c r="R197" s="225"/>
      <c r="S197" s="225"/>
      <c r="T197" s="22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20" t="s">
        <v>136</v>
      </c>
      <c r="AU197" s="220" t="s">
        <v>83</v>
      </c>
      <c r="AV197" s="16" t="s">
        <v>142</v>
      </c>
      <c r="AW197" s="16" t="s">
        <v>30</v>
      </c>
      <c r="AX197" s="16" t="s">
        <v>73</v>
      </c>
      <c r="AY197" s="220" t="s">
        <v>120</v>
      </c>
    </row>
    <row r="198" s="14" customFormat="1">
      <c r="A198" s="14"/>
      <c r="B198" s="193"/>
      <c r="C198" s="14"/>
      <c r="D198" s="181" t="s">
        <v>136</v>
      </c>
      <c r="E198" s="194" t="s">
        <v>1</v>
      </c>
      <c r="F198" s="195" t="s">
        <v>217</v>
      </c>
      <c r="G198" s="14"/>
      <c r="H198" s="196">
        <v>822.072</v>
      </c>
      <c r="I198" s="197"/>
      <c r="J198" s="14"/>
      <c r="K198" s="14"/>
      <c r="L198" s="193"/>
      <c r="M198" s="198"/>
      <c r="N198" s="199"/>
      <c r="O198" s="199"/>
      <c r="P198" s="199"/>
      <c r="Q198" s="199"/>
      <c r="R198" s="199"/>
      <c r="S198" s="199"/>
      <c r="T198" s="20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4" t="s">
        <v>136</v>
      </c>
      <c r="AU198" s="194" t="s">
        <v>83</v>
      </c>
      <c r="AV198" s="14" t="s">
        <v>83</v>
      </c>
      <c r="AW198" s="14" t="s">
        <v>30</v>
      </c>
      <c r="AX198" s="14" t="s">
        <v>81</v>
      </c>
      <c r="AY198" s="194" t="s">
        <v>120</v>
      </c>
    </row>
    <row r="199" s="2" customFormat="1" ht="24.15" customHeight="1">
      <c r="A199" s="38"/>
      <c r="B199" s="167"/>
      <c r="C199" s="209" t="s">
        <v>218</v>
      </c>
      <c r="D199" s="209" t="s">
        <v>178</v>
      </c>
      <c r="E199" s="210" t="s">
        <v>219</v>
      </c>
      <c r="F199" s="211" t="s">
        <v>220</v>
      </c>
      <c r="G199" s="212" t="s">
        <v>211</v>
      </c>
      <c r="H199" s="213">
        <v>822.072</v>
      </c>
      <c r="I199" s="214"/>
      <c r="J199" s="215">
        <f>ROUND(I199*H199,2)</f>
        <v>0</v>
      </c>
      <c r="K199" s="211" t="s">
        <v>133</v>
      </c>
      <c r="L199" s="216"/>
      <c r="M199" s="217" t="s">
        <v>1</v>
      </c>
      <c r="N199" s="218" t="s">
        <v>38</v>
      </c>
      <c r="O199" s="77"/>
      <c r="P199" s="177">
        <f>O199*H199</f>
        <v>0</v>
      </c>
      <c r="Q199" s="177">
        <v>2.0000000000000002E-05</v>
      </c>
      <c r="R199" s="177">
        <f>Q199*H199</f>
        <v>0.016441440000000002</v>
      </c>
      <c r="S199" s="177">
        <v>0</v>
      </c>
      <c r="T199" s="17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79" t="s">
        <v>172</v>
      </c>
      <c r="AT199" s="179" t="s">
        <v>178</v>
      </c>
      <c r="AU199" s="179" t="s">
        <v>83</v>
      </c>
      <c r="AY199" s="19" t="s">
        <v>120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9" t="s">
        <v>81</v>
      </c>
      <c r="BK199" s="180">
        <f>ROUND(I199*H199,2)</f>
        <v>0</v>
      </c>
      <c r="BL199" s="19" t="s">
        <v>127</v>
      </c>
      <c r="BM199" s="179" t="s">
        <v>221</v>
      </c>
    </row>
    <row r="200" s="2" customFormat="1">
      <c r="A200" s="38"/>
      <c r="B200" s="39"/>
      <c r="C200" s="38"/>
      <c r="D200" s="181" t="s">
        <v>129</v>
      </c>
      <c r="E200" s="38"/>
      <c r="F200" s="182" t="s">
        <v>220</v>
      </c>
      <c r="G200" s="38"/>
      <c r="H200" s="38"/>
      <c r="I200" s="183"/>
      <c r="J200" s="38"/>
      <c r="K200" s="38"/>
      <c r="L200" s="39"/>
      <c r="M200" s="184"/>
      <c r="N200" s="185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129</v>
      </c>
      <c r="AU200" s="19" t="s">
        <v>83</v>
      </c>
    </row>
    <row r="201" s="2" customFormat="1" ht="16.5" customHeight="1">
      <c r="A201" s="38"/>
      <c r="B201" s="167"/>
      <c r="C201" s="209" t="s">
        <v>222</v>
      </c>
      <c r="D201" s="209" t="s">
        <v>178</v>
      </c>
      <c r="E201" s="210" t="s">
        <v>223</v>
      </c>
      <c r="F201" s="211" t="s">
        <v>224</v>
      </c>
      <c r="G201" s="212" t="s">
        <v>211</v>
      </c>
      <c r="H201" s="213">
        <v>822.072</v>
      </c>
      <c r="I201" s="214"/>
      <c r="J201" s="215">
        <f>ROUND(I201*H201,2)</f>
        <v>0</v>
      </c>
      <c r="K201" s="211" t="s">
        <v>133</v>
      </c>
      <c r="L201" s="216"/>
      <c r="M201" s="217" t="s">
        <v>1</v>
      </c>
      <c r="N201" s="218" t="s">
        <v>38</v>
      </c>
      <c r="O201" s="77"/>
      <c r="P201" s="177">
        <f>O201*H201</f>
        <v>0</v>
      </c>
      <c r="Q201" s="177">
        <v>1.0000000000000001E-05</v>
      </c>
      <c r="R201" s="177">
        <f>Q201*H201</f>
        <v>0.0082207200000000008</v>
      </c>
      <c r="S201" s="177">
        <v>0</v>
      </c>
      <c r="T201" s="17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79" t="s">
        <v>172</v>
      </c>
      <c r="AT201" s="179" t="s">
        <v>178</v>
      </c>
      <c r="AU201" s="179" t="s">
        <v>83</v>
      </c>
      <c r="AY201" s="19" t="s">
        <v>120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9" t="s">
        <v>81</v>
      </c>
      <c r="BK201" s="180">
        <f>ROUND(I201*H201,2)</f>
        <v>0</v>
      </c>
      <c r="BL201" s="19" t="s">
        <v>127</v>
      </c>
      <c r="BM201" s="179" t="s">
        <v>225</v>
      </c>
    </row>
    <row r="202" s="2" customFormat="1">
      <c r="A202" s="38"/>
      <c r="B202" s="39"/>
      <c r="C202" s="38"/>
      <c r="D202" s="181" t="s">
        <v>129</v>
      </c>
      <c r="E202" s="38"/>
      <c r="F202" s="182" t="s">
        <v>224</v>
      </c>
      <c r="G202" s="38"/>
      <c r="H202" s="38"/>
      <c r="I202" s="183"/>
      <c r="J202" s="38"/>
      <c r="K202" s="38"/>
      <c r="L202" s="39"/>
      <c r="M202" s="184"/>
      <c r="N202" s="185"/>
      <c r="O202" s="77"/>
      <c r="P202" s="77"/>
      <c r="Q202" s="77"/>
      <c r="R202" s="77"/>
      <c r="S202" s="77"/>
      <c r="T202" s="7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9" t="s">
        <v>129</v>
      </c>
      <c r="AU202" s="19" t="s">
        <v>83</v>
      </c>
    </row>
    <row r="203" s="2" customFormat="1" ht="16.5" customHeight="1">
      <c r="A203" s="38"/>
      <c r="B203" s="167"/>
      <c r="C203" s="168" t="s">
        <v>226</v>
      </c>
      <c r="D203" s="168" t="s">
        <v>123</v>
      </c>
      <c r="E203" s="169" t="s">
        <v>227</v>
      </c>
      <c r="F203" s="170" t="s">
        <v>228</v>
      </c>
      <c r="G203" s="171" t="s">
        <v>186</v>
      </c>
      <c r="H203" s="172">
        <v>111.59999999999999</v>
      </c>
      <c r="I203" s="173"/>
      <c r="J203" s="174">
        <f>ROUND(I203*H203,2)</f>
        <v>0</v>
      </c>
      <c r="K203" s="170" t="s">
        <v>133</v>
      </c>
      <c r="L203" s="39"/>
      <c r="M203" s="175" t="s">
        <v>1</v>
      </c>
      <c r="N203" s="176" t="s">
        <v>38</v>
      </c>
      <c r="O203" s="77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79" t="s">
        <v>127</v>
      </c>
      <c r="AT203" s="179" t="s">
        <v>123</v>
      </c>
      <c r="AU203" s="179" t="s">
        <v>83</v>
      </c>
      <c r="AY203" s="19" t="s">
        <v>120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9" t="s">
        <v>81</v>
      </c>
      <c r="BK203" s="180">
        <f>ROUND(I203*H203,2)</f>
        <v>0</v>
      </c>
      <c r="BL203" s="19" t="s">
        <v>127</v>
      </c>
      <c r="BM203" s="179" t="s">
        <v>229</v>
      </c>
    </row>
    <row r="204" s="2" customFormat="1">
      <c r="A204" s="38"/>
      <c r="B204" s="39"/>
      <c r="C204" s="38"/>
      <c r="D204" s="181" t="s">
        <v>129</v>
      </c>
      <c r="E204" s="38"/>
      <c r="F204" s="182" t="s">
        <v>230</v>
      </c>
      <c r="G204" s="38"/>
      <c r="H204" s="38"/>
      <c r="I204" s="183"/>
      <c r="J204" s="38"/>
      <c r="K204" s="38"/>
      <c r="L204" s="39"/>
      <c r="M204" s="184"/>
      <c r="N204" s="185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129</v>
      </c>
      <c r="AU204" s="19" t="s">
        <v>83</v>
      </c>
    </row>
    <row r="205" s="14" customFormat="1">
      <c r="A205" s="14"/>
      <c r="B205" s="193"/>
      <c r="C205" s="14"/>
      <c r="D205" s="181" t="s">
        <v>136</v>
      </c>
      <c r="E205" s="194" t="s">
        <v>1</v>
      </c>
      <c r="F205" s="195" t="s">
        <v>231</v>
      </c>
      <c r="G205" s="14"/>
      <c r="H205" s="196">
        <v>25</v>
      </c>
      <c r="I205" s="197"/>
      <c r="J205" s="14"/>
      <c r="K205" s="14"/>
      <c r="L205" s="193"/>
      <c r="M205" s="198"/>
      <c r="N205" s="199"/>
      <c r="O205" s="199"/>
      <c r="P205" s="199"/>
      <c r="Q205" s="199"/>
      <c r="R205" s="199"/>
      <c r="S205" s="199"/>
      <c r="T205" s="20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4" t="s">
        <v>136</v>
      </c>
      <c r="AU205" s="194" t="s">
        <v>83</v>
      </c>
      <c r="AV205" s="14" t="s">
        <v>83</v>
      </c>
      <c r="AW205" s="14" t="s">
        <v>30</v>
      </c>
      <c r="AX205" s="14" t="s">
        <v>73</v>
      </c>
      <c r="AY205" s="194" t="s">
        <v>120</v>
      </c>
    </row>
    <row r="206" s="14" customFormat="1">
      <c r="A206" s="14"/>
      <c r="B206" s="193"/>
      <c r="C206" s="14"/>
      <c r="D206" s="181" t="s">
        <v>136</v>
      </c>
      <c r="E206" s="194" t="s">
        <v>1</v>
      </c>
      <c r="F206" s="195" t="s">
        <v>232</v>
      </c>
      <c r="G206" s="14"/>
      <c r="H206" s="196">
        <v>35</v>
      </c>
      <c r="I206" s="197"/>
      <c r="J206" s="14"/>
      <c r="K206" s="14"/>
      <c r="L206" s="193"/>
      <c r="M206" s="198"/>
      <c r="N206" s="199"/>
      <c r="O206" s="199"/>
      <c r="P206" s="199"/>
      <c r="Q206" s="199"/>
      <c r="R206" s="199"/>
      <c r="S206" s="199"/>
      <c r="T206" s="20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4" t="s">
        <v>136</v>
      </c>
      <c r="AU206" s="194" t="s">
        <v>83</v>
      </c>
      <c r="AV206" s="14" t="s">
        <v>83</v>
      </c>
      <c r="AW206" s="14" t="s">
        <v>30</v>
      </c>
      <c r="AX206" s="14" t="s">
        <v>73</v>
      </c>
      <c r="AY206" s="194" t="s">
        <v>120</v>
      </c>
    </row>
    <row r="207" s="14" customFormat="1">
      <c r="A207" s="14"/>
      <c r="B207" s="193"/>
      <c r="C207" s="14"/>
      <c r="D207" s="181" t="s">
        <v>136</v>
      </c>
      <c r="E207" s="194" t="s">
        <v>1</v>
      </c>
      <c r="F207" s="195" t="s">
        <v>233</v>
      </c>
      <c r="G207" s="14"/>
      <c r="H207" s="196">
        <v>12</v>
      </c>
      <c r="I207" s="197"/>
      <c r="J207" s="14"/>
      <c r="K207" s="14"/>
      <c r="L207" s="193"/>
      <c r="M207" s="198"/>
      <c r="N207" s="199"/>
      <c r="O207" s="199"/>
      <c r="P207" s="199"/>
      <c r="Q207" s="199"/>
      <c r="R207" s="199"/>
      <c r="S207" s="199"/>
      <c r="T207" s="20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4" t="s">
        <v>136</v>
      </c>
      <c r="AU207" s="194" t="s">
        <v>83</v>
      </c>
      <c r="AV207" s="14" t="s">
        <v>83</v>
      </c>
      <c r="AW207" s="14" t="s">
        <v>30</v>
      </c>
      <c r="AX207" s="14" t="s">
        <v>73</v>
      </c>
      <c r="AY207" s="194" t="s">
        <v>120</v>
      </c>
    </row>
    <row r="208" s="14" customFormat="1">
      <c r="A208" s="14"/>
      <c r="B208" s="193"/>
      <c r="C208" s="14"/>
      <c r="D208" s="181" t="s">
        <v>136</v>
      </c>
      <c r="E208" s="194" t="s">
        <v>1</v>
      </c>
      <c r="F208" s="195" t="s">
        <v>234</v>
      </c>
      <c r="G208" s="14"/>
      <c r="H208" s="196">
        <v>9.5999999999999996</v>
      </c>
      <c r="I208" s="197"/>
      <c r="J208" s="14"/>
      <c r="K208" s="14"/>
      <c r="L208" s="193"/>
      <c r="M208" s="198"/>
      <c r="N208" s="199"/>
      <c r="O208" s="199"/>
      <c r="P208" s="199"/>
      <c r="Q208" s="199"/>
      <c r="R208" s="199"/>
      <c r="S208" s="199"/>
      <c r="T208" s="20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4" t="s">
        <v>136</v>
      </c>
      <c r="AU208" s="194" t="s">
        <v>83</v>
      </c>
      <c r="AV208" s="14" t="s">
        <v>83</v>
      </c>
      <c r="AW208" s="14" t="s">
        <v>30</v>
      </c>
      <c r="AX208" s="14" t="s">
        <v>73</v>
      </c>
      <c r="AY208" s="194" t="s">
        <v>120</v>
      </c>
    </row>
    <row r="209" s="14" customFormat="1">
      <c r="A209" s="14"/>
      <c r="B209" s="193"/>
      <c r="C209" s="14"/>
      <c r="D209" s="181" t="s">
        <v>136</v>
      </c>
      <c r="E209" s="194" t="s">
        <v>1</v>
      </c>
      <c r="F209" s="195" t="s">
        <v>235</v>
      </c>
      <c r="G209" s="14"/>
      <c r="H209" s="196">
        <v>30</v>
      </c>
      <c r="I209" s="197"/>
      <c r="J209" s="14"/>
      <c r="K209" s="14"/>
      <c r="L209" s="193"/>
      <c r="M209" s="198"/>
      <c r="N209" s="199"/>
      <c r="O209" s="199"/>
      <c r="P209" s="199"/>
      <c r="Q209" s="199"/>
      <c r="R209" s="199"/>
      <c r="S209" s="199"/>
      <c r="T209" s="20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4" t="s">
        <v>136</v>
      </c>
      <c r="AU209" s="194" t="s">
        <v>83</v>
      </c>
      <c r="AV209" s="14" t="s">
        <v>83</v>
      </c>
      <c r="AW209" s="14" t="s">
        <v>30</v>
      </c>
      <c r="AX209" s="14" t="s">
        <v>73</v>
      </c>
      <c r="AY209" s="194" t="s">
        <v>120</v>
      </c>
    </row>
    <row r="210" s="15" customFormat="1">
      <c r="A210" s="15"/>
      <c r="B210" s="201"/>
      <c r="C210" s="15"/>
      <c r="D210" s="181" t="s">
        <v>136</v>
      </c>
      <c r="E210" s="202" t="s">
        <v>1</v>
      </c>
      <c r="F210" s="203" t="s">
        <v>141</v>
      </c>
      <c r="G210" s="15"/>
      <c r="H210" s="204">
        <v>111.59999999999999</v>
      </c>
      <c r="I210" s="205"/>
      <c r="J210" s="15"/>
      <c r="K210" s="15"/>
      <c r="L210" s="201"/>
      <c r="M210" s="206"/>
      <c r="N210" s="207"/>
      <c r="O210" s="207"/>
      <c r="P210" s="207"/>
      <c r="Q210" s="207"/>
      <c r="R210" s="207"/>
      <c r="S210" s="207"/>
      <c r="T210" s="20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02" t="s">
        <v>136</v>
      </c>
      <c r="AU210" s="202" t="s">
        <v>83</v>
      </c>
      <c r="AV210" s="15" t="s">
        <v>127</v>
      </c>
      <c r="AW210" s="15" t="s">
        <v>30</v>
      </c>
      <c r="AX210" s="15" t="s">
        <v>81</v>
      </c>
      <c r="AY210" s="202" t="s">
        <v>120</v>
      </c>
    </row>
    <row r="211" s="2" customFormat="1" ht="21.75" customHeight="1">
      <c r="A211" s="38"/>
      <c r="B211" s="167"/>
      <c r="C211" s="209" t="s">
        <v>236</v>
      </c>
      <c r="D211" s="209" t="s">
        <v>178</v>
      </c>
      <c r="E211" s="210" t="s">
        <v>237</v>
      </c>
      <c r="F211" s="211" t="s">
        <v>238</v>
      </c>
      <c r="G211" s="212" t="s">
        <v>186</v>
      </c>
      <c r="H211" s="213">
        <v>26.25</v>
      </c>
      <c r="I211" s="214"/>
      <c r="J211" s="215">
        <f>ROUND(I211*H211,2)</f>
        <v>0</v>
      </c>
      <c r="K211" s="211" t="s">
        <v>133</v>
      </c>
      <c r="L211" s="216"/>
      <c r="M211" s="217" t="s">
        <v>1</v>
      </c>
      <c r="N211" s="218" t="s">
        <v>38</v>
      </c>
      <c r="O211" s="77"/>
      <c r="P211" s="177">
        <f>O211*H211</f>
        <v>0</v>
      </c>
      <c r="Q211" s="177">
        <v>0.00012</v>
      </c>
      <c r="R211" s="177">
        <f>Q211*H211</f>
        <v>0.00315</v>
      </c>
      <c r="S211" s="177">
        <v>0</v>
      </c>
      <c r="T211" s="17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79" t="s">
        <v>172</v>
      </c>
      <c r="AT211" s="179" t="s">
        <v>178</v>
      </c>
      <c r="AU211" s="179" t="s">
        <v>83</v>
      </c>
      <c r="AY211" s="19" t="s">
        <v>120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9" t="s">
        <v>81</v>
      </c>
      <c r="BK211" s="180">
        <f>ROUND(I211*H211,2)</f>
        <v>0</v>
      </c>
      <c r="BL211" s="19" t="s">
        <v>127</v>
      </c>
      <c r="BM211" s="179" t="s">
        <v>239</v>
      </c>
    </row>
    <row r="212" s="2" customFormat="1">
      <c r="A212" s="38"/>
      <c r="B212" s="39"/>
      <c r="C212" s="38"/>
      <c r="D212" s="181" t="s">
        <v>129</v>
      </c>
      <c r="E212" s="38"/>
      <c r="F212" s="182" t="s">
        <v>238</v>
      </c>
      <c r="G212" s="38"/>
      <c r="H212" s="38"/>
      <c r="I212" s="183"/>
      <c r="J212" s="38"/>
      <c r="K212" s="38"/>
      <c r="L212" s="39"/>
      <c r="M212" s="184"/>
      <c r="N212" s="185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129</v>
      </c>
      <c r="AU212" s="19" t="s">
        <v>83</v>
      </c>
    </row>
    <row r="213" s="14" customFormat="1">
      <c r="A213" s="14"/>
      <c r="B213" s="193"/>
      <c r="C213" s="14"/>
      <c r="D213" s="181" t="s">
        <v>136</v>
      </c>
      <c r="E213" s="194" t="s">
        <v>1</v>
      </c>
      <c r="F213" s="195" t="s">
        <v>231</v>
      </c>
      <c r="G213" s="14"/>
      <c r="H213" s="196">
        <v>25</v>
      </c>
      <c r="I213" s="197"/>
      <c r="J213" s="14"/>
      <c r="K213" s="14"/>
      <c r="L213" s="193"/>
      <c r="M213" s="198"/>
      <c r="N213" s="199"/>
      <c r="O213" s="199"/>
      <c r="P213" s="199"/>
      <c r="Q213" s="199"/>
      <c r="R213" s="199"/>
      <c r="S213" s="199"/>
      <c r="T213" s="20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4" t="s">
        <v>136</v>
      </c>
      <c r="AU213" s="194" t="s">
        <v>83</v>
      </c>
      <c r="AV213" s="14" t="s">
        <v>83</v>
      </c>
      <c r="AW213" s="14" t="s">
        <v>30</v>
      </c>
      <c r="AX213" s="14" t="s">
        <v>81</v>
      </c>
      <c r="AY213" s="194" t="s">
        <v>120</v>
      </c>
    </row>
    <row r="214" s="14" customFormat="1">
      <c r="A214" s="14"/>
      <c r="B214" s="193"/>
      <c r="C214" s="14"/>
      <c r="D214" s="181" t="s">
        <v>136</v>
      </c>
      <c r="E214" s="14"/>
      <c r="F214" s="195" t="s">
        <v>240</v>
      </c>
      <c r="G214" s="14"/>
      <c r="H214" s="196">
        <v>26.25</v>
      </c>
      <c r="I214" s="197"/>
      <c r="J214" s="14"/>
      <c r="K214" s="14"/>
      <c r="L214" s="193"/>
      <c r="M214" s="198"/>
      <c r="N214" s="199"/>
      <c r="O214" s="199"/>
      <c r="P214" s="199"/>
      <c r="Q214" s="199"/>
      <c r="R214" s="199"/>
      <c r="S214" s="199"/>
      <c r="T214" s="20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4" t="s">
        <v>136</v>
      </c>
      <c r="AU214" s="194" t="s">
        <v>83</v>
      </c>
      <c r="AV214" s="14" t="s">
        <v>83</v>
      </c>
      <c r="AW214" s="14" t="s">
        <v>3</v>
      </c>
      <c r="AX214" s="14" t="s">
        <v>81</v>
      </c>
      <c r="AY214" s="194" t="s">
        <v>120</v>
      </c>
    </row>
    <row r="215" s="2" customFormat="1" ht="24.15" customHeight="1">
      <c r="A215" s="38"/>
      <c r="B215" s="167"/>
      <c r="C215" s="209" t="s">
        <v>241</v>
      </c>
      <c r="D215" s="209" t="s">
        <v>178</v>
      </c>
      <c r="E215" s="210" t="s">
        <v>242</v>
      </c>
      <c r="F215" s="211" t="s">
        <v>243</v>
      </c>
      <c r="G215" s="212" t="s">
        <v>186</v>
      </c>
      <c r="H215" s="213">
        <v>36.75</v>
      </c>
      <c r="I215" s="214"/>
      <c r="J215" s="215">
        <f>ROUND(I215*H215,2)</f>
        <v>0</v>
      </c>
      <c r="K215" s="211" t="s">
        <v>133</v>
      </c>
      <c r="L215" s="216"/>
      <c r="M215" s="217" t="s">
        <v>1</v>
      </c>
      <c r="N215" s="218" t="s">
        <v>38</v>
      </c>
      <c r="O215" s="77"/>
      <c r="P215" s="177">
        <f>O215*H215</f>
        <v>0</v>
      </c>
      <c r="Q215" s="177">
        <v>4.0000000000000003E-05</v>
      </c>
      <c r="R215" s="177">
        <f>Q215*H215</f>
        <v>0.0014700000000000002</v>
      </c>
      <c r="S215" s="177">
        <v>0</v>
      </c>
      <c r="T215" s="17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79" t="s">
        <v>172</v>
      </c>
      <c r="AT215" s="179" t="s">
        <v>178</v>
      </c>
      <c r="AU215" s="179" t="s">
        <v>83</v>
      </c>
      <c r="AY215" s="19" t="s">
        <v>120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9" t="s">
        <v>81</v>
      </c>
      <c r="BK215" s="180">
        <f>ROUND(I215*H215,2)</f>
        <v>0</v>
      </c>
      <c r="BL215" s="19" t="s">
        <v>127</v>
      </c>
      <c r="BM215" s="179" t="s">
        <v>244</v>
      </c>
    </row>
    <row r="216" s="2" customFormat="1">
      <c r="A216" s="38"/>
      <c r="B216" s="39"/>
      <c r="C216" s="38"/>
      <c r="D216" s="181" t="s">
        <v>129</v>
      </c>
      <c r="E216" s="38"/>
      <c r="F216" s="182" t="s">
        <v>243</v>
      </c>
      <c r="G216" s="38"/>
      <c r="H216" s="38"/>
      <c r="I216" s="183"/>
      <c r="J216" s="38"/>
      <c r="K216" s="38"/>
      <c r="L216" s="39"/>
      <c r="M216" s="184"/>
      <c r="N216" s="185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129</v>
      </c>
      <c r="AU216" s="19" t="s">
        <v>83</v>
      </c>
    </row>
    <row r="217" s="14" customFormat="1">
      <c r="A217" s="14"/>
      <c r="B217" s="193"/>
      <c r="C217" s="14"/>
      <c r="D217" s="181" t="s">
        <v>136</v>
      </c>
      <c r="E217" s="194" t="s">
        <v>1</v>
      </c>
      <c r="F217" s="195" t="s">
        <v>232</v>
      </c>
      <c r="G217" s="14"/>
      <c r="H217" s="196">
        <v>35</v>
      </c>
      <c r="I217" s="197"/>
      <c r="J217" s="14"/>
      <c r="K217" s="14"/>
      <c r="L217" s="193"/>
      <c r="M217" s="198"/>
      <c r="N217" s="199"/>
      <c r="O217" s="199"/>
      <c r="P217" s="199"/>
      <c r="Q217" s="199"/>
      <c r="R217" s="199"/>
      <c r="S217" s="199"/>
      <c r="T217" s="20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4" t="s">
        <v>136</v>
      </c>
      <c r="AU217" s="194" t="s">
        <v>83</v>
      </c>
      <c r="AV217" s="14" t="s">
        <v>83</v>
      </c>
      <c r="AW217" s="14" t="s">
        <v>30</v>
      </c>
      <c r="AX217" s="14" t="s">
        <v>81</v>
      </c>
      <c r="AY217" s="194" t="s">
        <v>120</v>
      </c>
    </row>
    <row r="218" s="14" customFormat="1">
      <c r="A218" s="14"/>
      <c r="B218" s="193"/>
      <c r="C218" s="14"/>
      <c r="D218" s="181" t="s">
        <v>136</v>
      </c>
      <c r="E218" s="14"/>
      <c r="F218" s="195" t="s">
        <v>245</v>
      </c>
      <c r="G218" s="14"/>
      <c r="H218" s="196">
        <v>36.75</v>
      </c>
      <c r="I218" s="197"/>
      <c r="J218" s="14"/>
      <c r="K218" s="14"/>
      <c r="L218" s="193"/>
      <c r="M218" s="198"/>
      <c r="N218" s="199"/>
      <c r="O218" s="199"/>
      <c r="P218" s="199"/>
      <c r="Q218" s="199"/>
      <c r="R218" s="199"/>
      <c r="S218" s="199"/>
      <c r="T218" s="20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4" t="s">
        <v>136</v>
      </c>
      <c r="AU218" s="194" t="s">
        <v>83</v>
      </c>
      <c r="AV218" s="14" t="s">
        <v>83</v>
      </c>
      <c r="AW218" s="14" t="s">
        <v>3</v>
      </c>
      <c r="AX218" s="14" t="s">
        <v>81</v>
      </c>
      <c r="AY218" s="194" t="s">
        <v>120</v>
      </c>
    </row>
    <row r="219" s="2" customFormat="1" ht="24.15" customHeight="1">
      <c r="A219" s="38"/>
      <c r="B219" s="167"/>
      <c r="C219" s="209" t="s">
        <v>246</v>
      </c>
      <c r="D219" s="209" t="s">
        <v>178</v>
      </c>
      <c r="E219" s="210" t="s">
        <v>247</v>
      </c>
      <c r="F219" s="211" t="s">
        <v>248</v>
      </c>
      <c r="G219" s="212" t="s">
        <v>186</v>
      </c>
      <c r="H219" s="213">
        <v>12.6</v>
      </c>
      <c r="I219" s="214"/>
      <c r="J219" s="215">
        <f>ROUND(I219*H219,2)</f>
        <v>0</v>
      </c>
      <c r="K219" s="211" t="s">
        <v>133</v>
      </c>
      <c r="L219" s="216"/>
      <c r="M219" s="217" t="s">
        <v>1</v>
      </c>
      <c r="N219" s="218" t="s">
        <v>38</v>
      </c>
      <c r="O219" s="77"/>
      <c r="P219" s="177">
        <f>O219*H219</f>
        <v>0</v>
      </c>
      <c r="Q219" s="177">
        <v>0.00029999999999999997</v>
      </c>
      <c r="R219" s="177">
        <f>Q219*H219</f>
        <v>0.0037799999999999995</v>
      </c>
      <c r="S219" s="177">
        <v>0</v>
      </c>
      <c r="T219" s="17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79" t="s">
        <v>172</v>
      </c>
      <c r="AT219" s="179" t="s">
        <v>178</v>
      </c>
      <c r="AU219" s="179" t="s">
        <v>83</v>
      </c>
      <c r="AY219" s="19" t="s">
        <v>120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9" t="s">
        <v>81</v>
      </c>
      <c r="BK219" s="180">
        <f>ROUND(I219*H219,2)</f>
        <v>0</v>
      </c>
      <c r="BL219" s="19" t="s">
        <v>127</v>
      </c>
      <c r="BM219" s="179" t="s">
        <v>249</v>
      </c>
    </row>
    <row r="220" s="2" customFormat="1">
      <c r="A220" s="38"/>
      <c r="B220" s="39"/>
      <c r="C220" s="38"/>
      <c r="D220" s="181" t="s">
        <v>129</v>
      </c>
      <c r="E220" s="38"/>
      <c r="F220" s="182" t="s">
        <v>248</v>
      </c>
      <c r="G220" s="38"/>
      <c r="H220" s="38"/>
      <c r="I220" s="183"/>
      <c r="J220" s="38"/>
      <c r="K220" s="38"/>
      <c r="L220" s="39"/>
      <c r="M220" s="184"/>
      <c r="N220" s="185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129</v>
      </c>
      <c r="AU220" s="19" t="s">
        <v>83</v>
      </c>
    </row>
    <row r="221" s="14" customFormat="1">
      <c r="A221" s="14"/>
      <c r="B221" s="193"/>
      <c r="C221" s="14"/>
      <c r="D221" s="181" t="s">
        <v>136</v>
      </c>
      <c r="E221" s="194" t="s">
        <v>1</v>
      </c>
      <c r="F221" s="195" t="s">
        <v>233</v>
      </c>
      <c r="G221" s="14"/>
      <c r="H221" s="196">
        <v>12</v>
      </c>
      <c r="I221" s="197"/>
      <c r="J221" s="14"/>
      <c r="K221" s="14"/>
      <c r="L221" s="193"/>
      <c r="M221" s="198"/>
      <c r="N221" s="199"/>
      <c r="O221" s="199"/>
      <c r="P221" s="199"/>
      <c r="Q221" s="199"/>
      <c r="R221" s="199"/>
      <c r="S221" s="199"/>
      <c r="T221" s="20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4" t="s">
        <v>136</v>
      </c>
      <c r="AU221" s="194" t="s">
        <v>83</v>
      </c>
      <c r="AV221" s="14" t="s">
        <v>83</v>
      </c>
      <c r="AW221" s="14" t="s">
        <v>30</v>
      </c>
      <c r="AX221" s="14" t="s">
        <v>81</v>
      </c>
      <c r="AY221" s="194" t="s">
        <v>120</v>
      </c>
    </row>
    <row r="222" s="14" customFormat="1">
      <c r="A222" s="14"/>
      <c r="B222" s="193"/>
      <c r="C222" s="14"/>
      <c r="D222" s="181" t="s">
        <v>136</v>
      </c>
      <c r="E222" s="14"/>
      <c r="F222" s="195" t="s">
        <v>250</v>
      </c>
      <c r="G222" s="14"/>
      <c r="H222" s="196">
        <v>12.6</v>
      </c>
      <c r="I222" s="197"/>
      <c r="J222" s="14"/>
      <c r="K222" s="14"/>
      <c r="L222" s="193"/>
      <c r="M222" s="198"/>
      <c r="N222" s="199"/>
      <c r="O222" s="199"/>
      <c r="P222" s="199"/>
      <c r="Q222" s="199"/>
      <c r="R222" s="199"/>
      <c r="S222" s="199"/>
      <c r="T222" s="20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4" t="s">
        <v>136</v>
      </c>
      <c r="AU222" s="194" t="s">
        <v>83</v>
      </c>
      <c r="AV222" s="14" t="s">
        <v>83</v>
      </c>
      <c r="AW222" s="14" t="s">
        <v>3</v>
      </c>
      <c r="AX222" s="14" t="s">
        <v>81</v>
      </c>
      <c r="AY222" s="194" t="s">
        <v>120</v>
      </c>
    </row>
    <row r="223" s="2" customFormat="1" ht="21.75" customHeight="1">
      <c r="A223" s="38"/>
      <c r="B223" s="167"/>
      <c r="C223" s="209" t="s">
        <v>7</v>
      </c>
      <c r="D223" s="209" t="s">
        <v>178</v>
      </c>
      <c r="E223" s="210" t="s">
        <v>251</v>
      </c>
      <c r="F223" s="211" t="s">
        <v>252</v>
      </c>
      <c r="G223" s="212" t="s">
        <v>186</v>
      </c>
      <c r="H223" s="213">
        <v>10.08</v>
      </c>
      <c r="I223" s="214"/>
      <c r="J223" s="215">
        <f>ROUND(I223*H223,2)</f>
        <v>0</v>
      </c>
      <c r="K223" s="211" t="s">
        <v>133</v>
      </c>
      <c r="L223" s="216"/>
      <c r="M223" s="217" t="s">
        <v>1</v>
      </c>
      <c r="N223" s="218" t="s">
        <v>38</v>
      </c>
      <c r="O223" s="77"/>
      <c r="P223" s="177">
        <f>O223*H223</f>
        <v>0</v>
      </c>
      <c r="Q223" s="177">
        <v>0.00020000000000000001</v>
      </c>
      <c r="R223" s="177">
        <f>Q223*H223</f>
        <v>0.002016</v>
      </c>
      <c r="S223" s="177">
        <v>0</v>
      </c>
      <c r="T223" s="17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79" t="s">
        <v>172</v>
      </c>
      <c r="AT223" s="179" t="s">
        <v>178</v>
      </c>
      <c r="AU223" s="179" t="s">
        <v>83</v>
      </c>
      <c r="AY223" s="19" t="s">
        <v>120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9" t="s">
        <v>81</v>
      </c>
      <c r="BK223" s="180">
        <f>ROUND(I223*H223,2)</f>
        <v>0</v>
      </c>
      <c r="BL223" s="19" t="s">
        <v>127</v>
      </c>
      <c r="BM223" s="179" t="s">
        <v>253</v>
      </c>
    </row>
    <row r="224" s="2" customFormat="1">
      <c r="A224" s="38"/>
      <c r="B224" s="39"/>
      <c r="C224" s="38"/>
      <c r="D224" s="181" t="s">
        <v>129</v>
      </c>
      <c r="E224" s="38"/>
      <c r="F224" s="182" t="s">
        <v>252</v>
      </c>
      <c r="G224" s="38"/>
      <c r="H224" s="38"/>
      <c r="I224" s="183"/>
      <c r="J224" s="38"/>
      <c r="K224" s="38"/>
      <c r="L224" s="39"/>
      <c r="M224" s="184"/>
      <c r="N224" s="185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129</v>
      </c>
      <c r="AU224" s="19" t="s">
        <v>83</v>
      </c>
    </row>
    <row r="225" s="14" customFormat="1">
      <c r="A225" s="14"/>
      <c r="B225" s="193"/>
      <c r="C225" s="14"/>
      <c r="D225" s="181" t="s">
        <v>136</v>
      </c>
      <c r="E225" s="194" t="s">
        <v>1</v>
      </c>
      <c r="F225" s="195" t="s">
        <v>234</v>
      </c>
      <c r="G225" s="14"/>
      <c r="H225" s="196">
        <v>9.5999999999999996</v>
      </c>
      <c r="I225" s="197"/>
      <c r="J225" s="14"/>
      <c r="K225" s="14"/>
      <c r="L225" s="193"/>
      <c r="M225" s="198"/>
      <c r="N225" s="199"/>
      <c r="O225" s="199"/>
      <c r="P225" s="199"/>
      <c r="Q225" s="199"/>
      <c r="R225" s="199"/>
      <c r="S225" s="199"/>
      <c r="T225" s="20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4" t="s">
        <v>136</v>
      </c>
      <c r="AU225" s="194" t="s">
        <v>83</v>
      </c>
      <c r="AV225" s="14" t="s">
        <v>83</v>
      </c>
      <c r="AW225" s="14" t="s">
        <v>30</v>
      </c>
      <c r="AX225" s="14" t="s">
        <v>81</v>
      </c>
      <c r="AY225" s="194" t="s">
        <v>120</v>
      </c>
    </row>
    <row r="226" s="14" customFormat="1">
      <c r="A226" s="14"/>
      <c r="B226" s="193"/>
      <c r="C226" s="14"/>
      <c r="D226" s="181" t="s">
        <v>136</v>
      </c>
      <c r="E226" s="14"/>
      <c r="F226" s="195" t="s">
        <v>254</v>
      </c>
      <c r="G226" s="14"/>
      <c r="H226" s="196">
        <v>10.08</v>
      </c>
      <c r="I226" s="197"/>
      <c r="J226" s="14"/>
      <c r="K226" s="14"/>
      <c r="L226" s="193"/>
      <c r="M226" s="198"/>
      <c r="N226" s="199"/>
      <c r="O226" s="199"/>
      <c r="P226" s="199"/>
      <c r="Q226" s="199"/>
      <c r="R226" s="199"/>
      <c r="S226" s="199"/>
      <c r="T226" s="20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4" t="s">
        <v>136</v>
      </c>
      <c r="AU226" s="194" t="s">
        <v>83</v>
      </c>
      <c r="AV226" s="14" t="s">
        <v>83</v>
      </c>
      <c r="AW226" s="14" t="s">
        <v>3</v>
      </c>
      <c r="AX226" s="14" t="s">
        <v>81</v>
      </c>
      <c r="AY226" s="194" t="s">
        <v>120</v>
      </c>
    </row>
    <row r="227" s="2" customFormat="1" ht="24.15" customHeight="1">
      <c r="A227" s="38"/>
      <c r="B227" s="167"/>
      <c r="C227" s="209" t="s">
        <v>255</v>
      </c>
      <c r="D227" s="209" t="s">
        <v>178</v>
      </c>
      <c r="E227" s="210" t="s">
        <v>256</v>
      </c>
      <c r="F227" s="211" t="s">
        <v>257</v>
      </c>
      <c r="G227" s="212" t="s">
        <v>186</v>
      </c>
      <c r="H227" s="213">
        <v>31.5</v>
      </c>
      <c r="I227" s="214"/>
      <c r="J227" s="215">
        <f>ROUND(I227*H227,2)</f>
        <v>0</v>
      </c>
      <c r="K227" s="211" t="s">
        <v>133</v>
      </c>
      <c r="L227" s="216"/>
      <c r="M227" s="217" t="s">
        <v>1</v>
      </c>
      <c r="N227" s="218" t="s">
        <v>38</v>
      </c>
      <c r="O227" s="77"/>
      <c r="P227" s="177">
        <f>O227*H227</f>
        <v>0</v>
      </c>
      <c r="Q227" s="177">
        <v>0.00010000000000000001</v>
      </c>
      <c r="R227" s="177">
        <f>Q227*H227</f>
        <v>0.00315</v>
      </c>
      <c r="S227" s="177">
        <v>0</v>
      </c>
      <c r="T227" s="17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79" t="s">
        <v>172</v>
      </c>
      <c r="AT227" s="179" t="s">
        <v>178</v>
      </c>
      <c r="AU227" s="179" t="s">
        <v>83</v>
      </c>
      <c r="AY227" s="19" t="s">
        <v>120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9" t="s">
        <v>81</v>
      </c>
      <c r="BK227" s="180">
        <f>ROUND(I227*H227,2)</f>
        <v>0</v>
      </c>
      <c r="BL227" s="19" t="s">
        <v>127</v>
      </c>
      <c r="BM227" s="179" t="s">
        <v>258</v>
      </c>
    </row>
    <row r="228" s="2" customFormat="1">
      <c r="A228" s="38"/>
      <c r="B228" s="39"/>
      <c r="C228" s="38"/>
      <c r="D228" s="181" t="s">
        <v>129</v>
      </c>
      <c r="E228" s="38"/>
      <c r="F228" s="182" t="s">
        <v>257</v>
      </c>
      <c r="G228" s="38"/>
      <c r="H228" s="38"/>
      <c r="I228" s="183"/>
      <c r="J228" s="38"/>
      <c r="K228" s="38"/>
      <c r="L228" s="39"/>
      <c r="M228" s="184"/>
      <c r="N228" s="185"/>
      <c r="O228" s="77"/>
      <c r="P228" s="77"/>
      <c r="Q228" s="77"/>
      <c r="R228" s="77"/>
      <c r="S228" s="77"/>
      <c r="T228" s="7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129</v>
      </c>
      <c r="AU228" s="19" t="s">
        <v>83</v>
      </c>
    </row>
    <row r="229" s="14" customFormat="1">
      <c r="A229" s="14"/>
      <c r="B229" s="193"/>
      <c r="C229" s="14"/>
      <c r="D229" s="181" t="s">
        <v>136</v>
      </c>
      <c r="E229" s="194" t="s">
        <v>1</v>
      </c>
      <c r="F229" s="195" t="s">
        <v>235</v>
      </c>
      <c r="G229" s="14"/>
      <c r="H229" s="196">
        <v>30</v>
      </c>
      <c r="I229" s="197"/>
      <c r="J229" s="14"/>
      <c r="K229" s="14"/>
      <c r="L229" s="193"/>
      <c r="M229" s="198"/>
      <c r="N229" s="199"/>
      <c r="O229" s="199"/>
      <c r="P229" s="199"/>
      <c r="Q229" s="199"/>
      <c r="R229" s="199"/>
      <c r="S229" s="199"/>
      <c r="T229" s="20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4" t="s">
        <v>136</v>
      </c>
      <c r="AU229" s="194" t="s">
        <v>83</v>
      </c>
      <c r="AV229" s="14" t="s">
        <v>83</v>
      </c>
      <c r="AW229" s="14" t="s">
        <v>30</v>
      </c>
      <c r="AX229" s="14" t="s">
        <v>81</v>
      </c>
      <c r="AY229" s="194" t="s">
        <v>120</v>
      </c>
    </row>
    <row r="230" s="14" customFormat="1">
      <c r="A230" s="14"/>
      <c r="B230" s="193"/>
      <c r="C230" s="14"/>
      <c r="D230" s="181" t="s">
        <v>136</v>
      </c>
      <c r="E230" s="14"/>
      <c r="F230" s="195" t="s">
        <v>259</v>
      </c>
      <c r="G230" s="14"/>
      <c r="H230" s="196">
        <v>31.5</v>
      </c>
      <c r="I230" s="197"/>
      <c r="J230" s="14"/>
      <c r="K230" s="14"/>
      <c r="L230" s="193"/>
      <c r="M230" s="198"/>
      <c r="N230" s="199"/>
      <c r="O230" s="199"/>
      <c r="P230" s="199"/>
      <c r="Q230" s="199"/>
      <c r="R230" s="199"/>
      <c r="S230" s="199"/>
      <c r="T230" s="20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4" t="s">
        <v>136</v>
      </c>
      <c r="AU230" s="194" t="s">
        <v>83</v>
      </c>
      <c r="AV230" s="14" t="s">
        <v>83</v>
      </c>
      <c r="AW230" s="14" t="s">
        <v>3</v>
      </c>
      <c r="AX230" s="14" t="s">
        <v>81</v>
      </c>
      <c r="AY230" s="194" t="s">
        <v>120</v>
      </c>
    </row>
    <row r="231" s="2" customFormat="1" ht="16.5" customHeight="1">
      <c r="A231" s="38"/>
      <c r="B231" s="167"/>
      <c r="C231" s="168" t="s">
        <v>260</v>
      </c>
      <c r="D231" s="168" t="s">
        <v>123</v>
      </c>
      <c r="E231" s="169" t="s">
        <v>261</v>
      </c>
      <c r="F231" s="170" t="s">
        <v>262</v>
      </c>
      <c r="G231" s="171" t="s">
        <v>132</v>
      </c>
      <c r="H231" s="172">
        <v>30</v>
      </c>
      <c r="I231" s="173"/>
      <c r="J231" s="174">
        <f>ROUND(I231*H231,2)</f>
        <v>0</v>
      </c>
      <c r="K231" s="170" t="s">
        <v>133</v>
      </c>
      <c r="L231" s="39"/>
      <c r="M231" s="175" t="s">
        <v>1</v>
      </c>
      <c r="N231" s="176" t="s">
        <v>38</v>
      </c>
      <c r="O231" s="77"/>
      <c r="P231" s="177">
        <f>O231*H231</f>
        <v>0</v>
      </c>
      <c r="Q231" s="177">
        <v>0.00038999999999999999</v>
      </c>
      <c r="R231" s="177">
        <f>Q231*H231</f>
        <v>0.0117</v>
      </c>
      <c r="S231" s="177">
        <v>6.0000000000000002E-05</v>
      </c>
      <c r="T231" s="178">
        <f>S231*H231</f>
        <v>0.0018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79" t="s">
        <v>127</v>
      </c>
      <c r="AT231" s="179" t="s">
        <v>123</v>
      </c>
      <c r="AU231" s="179" t="s">
        <v>83</v>
      </c>
      <c r="AY231" s="19" t="s">
        <v>120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9" t="s">
        <v>81</v>
      </c>
      <c r="BK231" s="180">
        <f>ROUND(I231*H231,2)</f>
        <v>0</v>
      </c>
      <c r="BL231" s="19" t="s">
        <v>127</v>
      </c>
      <c r="BM231" s="179" t="s">
        <v>263</v>
      </c>
    </row>
    <row r="232" s="2" customFormat="1">
      <c r="A232" s="38"/>
      <c r="B232" s="39"/>
      <c r="C232" s="38"/>
      <c r="D232" s="181" t="s">
        <v>129</v>
      </c>
      <c r="E232" s="38"/>
      <c r="F232" s="182" t="s">
        <v>264</v>
      </c>
      <c r="G232" s="38"/>
      <c r="H232" s="38"/>
      <c r="I232" s="183"/>
      <c r="J232" s="38"/>
      <c r="K232" s="38"/>
      <c r="L232" s="39"/>
      <c r="M232" s="184"/>
      <c r="N232" s="185"/>
      <c r="O232" s="77"/>
      <c r="P232" s="77"/>
      <c r="Q232" s="77"/>
      <c r="R232" s="77"/>
      <c r="S232" s="77"/>
      <c r="T232" s="7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129</v>
      </c>
      <c r="AU232" s="19" t="s">
        <v>83</v>
      </c>
    </row>
    <row r="233" s="2" customFormat="1" ht="24.15" customHeight="1">
      <c r="A233" s="38"/>
      <c r="B233" s="167"/>
      <c r="C233" s="168" t="s">
        <v>265</v>
      </c>
      <c r="D233" s="168" t="s">
        <v>123</v>
      </c>
      <c r="E233" s="169" t="s">
        <v>266</v>
      </c>
      <c r="F233" s="170" t="s">
        <v>267</v>
      </c>
      <c r="G233" s="171" t="s">
        <v>132</v>
      </c>
      <c r="H233" s="172">
        <v>17.151</v>
      </c>
      <c r="I233" s="173"/>
      <c r="J233" s="174">
        <f>ROUND(I233*H233,2)</f>
        <v>0</v>
      </c>
      <c r="K233" s="170" t="s">
        <v>133</v>
      </c>
      <c r="L233" s="39"/>
      <c r="M233" s="175" t="s">
        <v>1</v>
      </c>
      <c r="N233" s="176" t="s">
        <v>38</v>
      </c>
      <c r="O233" s="77"/>
      <c r="P233" s="177">
        <f>O233*H233</f>
        <v>0</v>
      </c>
      <c r="Q233" s="177">
        <v>0.00038999999999999999</v>
      </c>
      <c r="R233" s="177">
        <f>Q233*H233</f>
        <v>0.0066888899999999994</v>
      </c>
      <c r="S233" s="177">
        <v>1.0000000000000001E-05</v>
      </c>
      <c r="T233" s="178">
        <f>S233*H233</f>
        <v>0.00017151000000000002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9" t="s">
        <v>127</v>
      </c>
      <c r="AT233" s="179" t="s">
        <v>123</v>
      </c>
      <c r="AU233" s="179" t="s">
        <v>83</v>
      </c>
      <c r="AY233" s="19" t="s">
        <v>120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9" t="s">
        <v>81</v>
      </c>
      <c r="BK233" s="180">
        <f>ROUND(I233*H233,2)</f>
        <v>0</v>
      </c>
      <c r="BL233" s="19" t="s">
        <v>127</v>
      </c>
      <c r="BM233" s="179" t="s">
        <v>268</v>
      </c>
    </row>
    <row r="234" s="2" customFormat="1">
      <c r="A234" s="38"/>
      <c r="B234" s="39"/>
      <c r="C234" s="38"/>
      <c r="D234" s="181" t="s">
        <v>129</v>
      </c>
      <c r="E234" s="38"/>
      <c r="F234" s="182" t="s">
        <v>269</v>
      </c>
      <c r="G234" s="38"/>
      <c r="H234" s="38"/>
      <c r="I234" s="183"/>
      <c r="J234" s="38"/>
      <c r="K234" s="38"/>
      <c r="L234" s="39"/>
      <c r="M234" s="184"/>
      <c r="N234" s="185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129</v>
      </c>
      <c r="AU234" s="19" t="s">
        <v>83</v>
      </c>
    </row>
    <row r="235" s="14" customFormat="1">
      <c r="A235" s="14"/>
      <c r="B235" s="193"/>
      <c r="C235" s="14"/>
      <c r="D235" s="181" t="s">
        <v>136</v>
      </c>
      <c r="E235" s="194" t="s">
        <v>1</v>
      </c>
      <c r="F235" s="195" t="s">
        <v>270</v>
      </c>
      <c r="G235" s="14"/>
      <c r="H235" s="196">
        <v>3.6960000000000002</v>
      </c>
      <c r="I235" s="197"/>
      <c r="J235" s="14"/>
      <c r="K235" s="14"/>
      <c r="L235" s="193"/>
      <c r="M235" s="198"/>
      <c r="N235" s="199"/>
      <c r="O235" s="199"/>
      <c r="P235" s="199"/>
      <c r="Q235" s="199"/>
      <c r="R235" s="199"/>
      <c r="S235" s="199"/>
      <c r="T235" s="20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4" t="s">
        <v>136</v>
      </c>
      <c r="AU235" s="194" t="s">
        <v>83</v>
      </c>
      <c r="AV235" s="14" t="s">
        <v>83</v>
      </c>
      <c r="AW235" s="14" t="s">
        <v>30</v>
      </c>
      <c r="AX235" s="14" t="s">
        <v>73</v>
      </c>
      <c r="AY235" s="194" t="s">
        <v>120</v>
      </c>
    </row>
    <row r="236" s="14" customFormat="1">
      <c r="A236" s="14"/>
      <c r="B236" s="193"/>
      <c r="C236" s="14"/>
      <c r="D236" s="181" t="s">
        <v>136</v>
      </c>
      <c r="E236" s="194" t="s">
        <v>1</v>
      </c>
      <c r="F236" s="195" t="s">
        <v>271</v>
      </c>
      <c r="G236" s="14"/>
      <c r="H236" s="196">
        <v>3.0470000000000002</v>
      </c>
      <c r="I236" s="197"/>
      <c r="J236" s="14"/>
      <c r="K236" s="14"/>
      <c r="L236" s="193"/>
      <c r="M236" s="198"/>
      <c r="N236" s="199"/>
      <c r="O236" s="199"/>
      <c r="P236" s="199"/>
      <c r="Q236" s="199"/>
      <c r="R236" s="199"/>
      <c r="S236" s="199"/>
      <c r="T236" s="20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4" t="s">
        <v>136</v>
      </c>
      <c r="AU236" s="194" t="s">
        <v>83</v>
      </c>
      <c r="AV236" s="14" t="s">
        <v>83</v>
      </c>
      <c r="AW236" s="14" t="s">
        <v>30</v>
      </c>
      <c r="AX236" s="14" t="s">
        <v>73</v>
      </c>
      <c r="AY236" s="194" t="s">
        <v>120</v>
      </c>
    </row>
    <row r="237" s="14" customFormat="1">
      <c r="A237" s="14"/>
      <c r="B237" s="193"/>
      <c r="C237" s="14"/>
      <c r="D237" s="181" t="s">
        <v>136</v>
      </c>
      <c r="E237" s="194" t="s">
        <v>1</v>
      </c>
      <c r="F237" s="195" t="s">
        <v>272</v>
      </c>
      <c r="G237" s="14"/>
      <c r="H237" s="196">
        <v>3.6960000000000002</v>
      </c>
      <c r="I237" s="197"/>
      <c r="J237" s="14"/>
      <c r="K237" s="14"/>
      <c r="L237" s="193"/>
      <c r="M237" s="198"/>
      <c r="N237" s="199"/>
      <c r="O237" s="199"/>
      <c r="P237" s="199"/>
      <c r="Q237" s="199"/>
      <c r="R237" s="199"/>
      <c r="S237" s="199"/>
      <c r="T237" s="20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4" t="s">
        <v>136</v>
      </c>
      <c r="AU237" s="194" t="s">
        <v>83</v>
      </c>
      <c r="AV237" s="14" t="s">
        <v>83</v>
      </c>
      <c r="AW237" s="14" t="s">
        <v>30</v>
      </c>
      <c r="AX237" s="14" t="s">
        <v>73</v>
      </c>
      <c r="AY237" s="194" t="s">
        <v>120</v>
      </c>
    </row>
    <row r="238" s="14" customFormat="1">
      <c r="A238" s="14"/>
      <c r="B238" s="193"/>
      <c r="C238" s="14"/>
      <c r="D238" s="181" t="s">
        <v>136</v>
      </c>
      <c r="E238" s="194" t="s">
        <v>1</v>
      </c>
      <c r="F238" s="195" t="s">
        <v>273</v>
      </c>
      <c r="G238" s="14"/>
      <c r="H238" s="196">
        <v>2.3919999999999999</v>
      </c>
      <c r="I238" s="197"/>
      <c r="J238" s="14"/>
      <c r="K238" s="14"/>
      <c r="L238" s="193"/>
      <c r="M238" s="198"/>
      <c r="N238" s="199"/>
      <c r="O238" s="199"/>
      <c r="P238" s="199"/>
      <c r="Q238" s="199"/>
      <c r="R238" s="199"/>
      <c r="S238" s="199"/>
      <c r="T238" s="20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4" t="s">
        <v>136</v>
      </c>
      <c r="AU238" s="194" t="s">
        <v>83</v>
      </c>
      <c r="AV238" s="14" t="s">
        <v>83</v>
      </c>
      <c r="AW238" s="14" t="s">
        <v>30</v>
      </c>
      <c r="AX238" s="14" t="s">
        <v>73</v>
      </c>
      <c r="AY238" s="194" t="s">
        <v>120</v>
      </c>
    </row>
    <row r="239" s="14" customFormat="1">
      <c r="A239" s="14"/>
      <c r="B239" s="193"/>
      <c r="C239" s="14"/>
      <c r="D239" s="181" t="s">
        <v>136</v>
      </c>
      <c r="E239" s="194" t="s">
        <v>1</v>
      </c>
      <c r="F239" s="195" t="s">
        <v>274</v>
      </c>
      <c r="G239" s="14"/>
      <c r="H239" s="196">
        <v>4.3200000000000003</v>
      </c>
      <c r="I239" s="197"/>
      <c r="J239" s="14"/>
      <c r="K239" s="14"/>
      <c r="L239" s="193"/>
      <c r="M239" s="198"/>
      <c r="N239" s="199"/>
      <c r="O239" s="199"/>
      <c r="P239" s="199"/>
      <c r="Q239" s="199"/>
      <c r="R239" s="199"/>
      <c r="S239" s="199"/>
      <c r="T239" s="20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4" t="s">
        <v>136</v>
      </c>
      <c r="AU239" s="194" t="s">
        <v>83</v>
      </c>
      <c r="AV239" s="14" t="s">
        <v>83</v>
      </c>
      <c r="AW239" s="14" t="s">
        <v>30</v>
      </c>
      <c r="AX239" s="14" t="s">
        <v>73</v>
      </c>
      <c r="AY239" s="194" t="s">
        <v>120</v>
      </c>
    </row>
    <row r="240" s="15" customFormat="1">
      <c r="A240" s="15"/>
      <c r="B240" s="201"/>
      <c r="C240" s="15"/>
      <c r="D240" s="181" t="s">
        <v>136</v>
      </c>
      <c r="E240" s="202" t="s">
        <v>1</v>
      </c>
      <c r="F240" s="203" t="s">
        <v>141</v>
      </c>
      <c r="G240" s="15"/>
      <c r="H240" s="204">
        <v>17.151</v>
      </c>
      <c r="I240" s="205"/>
      <c r="J240" s="15"/>
      <c r="K240" s="15"/>
      <c r="L240" s="201"/>
      <c r="M240" s="206"/>
      <c r="N240" s="207"/>
      <c r="O240" s="207"/>
      <c r="P240" s="207"/>
      <c r="Q240" s="207"/>
      <c r="R240" s="207"/>
      <c r="S240" s="207"/>
      <c r="T240" s="20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02" t="s">
        <v>136</v>
      </c>
      <c r="AU240" s="202" t="s">
        <v>83</v>
      </c>
      <c r="AV240" s="15" t="s">
        <v>127</v>
      </c>
      <c r="AW240" s="15" t="s">
        <v>30</v>
      </c>
      <c r="AX240" s="15" t="s">
        <v>81</v>
      </c>
      <c r="AY240" s="202" t="s">
        <v>120</v>
      </c>
    </row>
    <row r="241" s="2" customFormat="1" ht="24.15" customHeight="1">
      <c r="A241" s="38"/>
      <c r="B241" s="167"/>
      <c r="C241" s="168" t="s">
        <v>275</v>
      </c>
      <c r="D241" s="168" t="s">
        <v>123</v>
      </c>
      <c r="E241" s="169" t="s">
        <v>276</v>
      </c>
      <c r="F241" s="170" t="s">
        <v>277</v>
      </c>
      <c r="G241" s="171" t="s">
        <v>132</v>
      </c>
      <c r="H241" s="172">
        <v>107.759</v>
      </c>
      <c r="I241" s="173"/>
      <c r="J241" s="174">
        <f>ROUND(I241*H241,2)</f>
        <v>0</v>
      </c>
      <c r="K241" s="170" t="s">
        <v>133</v>
      </c>
      <c r="L241" s="39"/>
      <c r="M241" s="175" t="s">
        <v>1</v>
      </c>
      <c r="N241" s="176" t="s">
        <v>38</v>
      </c>
      <c r="O241" s="77"/>
      <c r="P241" s="177">
        <f>O241*H241</f>
        <v>0</v>
      </c>
      <c r="Q241" s="177">
        <v>0.00036000000000000002</v>
      </c>
      <c r="R241" s="177">
        <f>Q241*H241</f>
        <v>0.03879324</v>
      </c>
      <c r="S241" s="177">
        <v>0</v>
      </c>
      <c r="T241" s="17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79" t="s">
        <v>127</v>
      </c>
      <c r="AT241" s="179" t="s">
        <v>123</v>
      </c>
      <c r="AU241" s="179" t="s">
        <v>83</v>
      </c>
      <c r="AY241" s="19" t="s">
        <v>120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9" t="s">
        <v>81</v>
      </c>
      <c r="BK241" s="180">
        <f>ROUND(I241*H241,2)</f>
        <v>0</v>
      </c>
      <c r="BL241" s="19" t="s">
        <v>127</v>
      </c>
      <c r="BM241" s="179" t="s">
        <v>278</v>
      </c>
    </row>
    <row r="242" s="2" customFormat="1">
      <c r="A242" s="38"/>
      <c r="B242" s="39"/>
      <c r="C242" s="38"/>
      <c r="D242" s="181" t="s">
        <v>129</v>
      </c>
      <c r="E242" s="38"/>
      <c r="F242" s="182" t="s">
        <v>279</v>
      </c>
      <c r="G242" s="38"/>
      <c r="H242" s="38"/>
      <c r="I242" s="183"/>
      <c r="J242" s="38"/>
      <c r="K242" s="38"/>
      <c r="L242" s="39"/>
      <c r="M242" s="184"/>
      <c r="N242" s="185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9" t="s">
        <v>129</v>
      </c>
      <c r="AU242" s="19" t="s">
        <v>83</v>
      </c>
    </row>
    <row r="243" s="14" customFormat="1">
      <c r="A243" s="14"/>
      <c r="B243" s="193"/>
      <c r="C243" s="14"/>
      <c r="D243" s="181" t="s">
        <v>136</v>
      </c>
      <c r="E243" s="194" t="s">
        <v>1</v>
      </c>
      <c r="F243" s="195" t="s">
        <v>162</v>
      </c>
      <c r="G243" s="14"/>
      <c r="H243" s="196">
        <v>107.759</v>
      </c>
      <c r="I243" s="197"/>
      <c r="J243" s="14"/>
      <c r="K243" s="14"/>
      <c r="L243" s="193"/>
      <c r="M243" s="198"/>
      <c r="N243" s="199"/>
      <c r="O243" s="199"/>
      <c r="P243" s="199"/>
      <c r="Q243" s="199"/>
      <c r="R243" s="199"/>
      <c r="S243" s="199"/>
      <c r="T243" s="20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4" t="s">
        <v>136</v>
      </c>
      <c r="AU243" s="194" t="s">
        <v>83</v>
      </c>
      <c r="AV243" s="14" t="s">
        <v>83</v>
      </c>
      <c r="AW243" s="14" t="s">
        <v>30</v>
      </c>
      <c r="AX243" s="14" t="s">
        <v>81</v>
      </c>
      <c r="AY243" s="194" t="s">
        <v>120</v>
      </c>
    </row>
    <row r="244" s="12" customFormat="1" ht="22.8" customHeight="1">
      <c r="A244" s="12"/>
      <c r="B244" s="154"/>
      <c r="C244" s="12"/>
      <c r="D244" s="155" t="s">
        <v>72</v>
      </c>
      <c r="E244" s="165" t="s">
        <v>177</v>
      </c>
      <c r="F244" s="165" t="s">
        <v>280</v>
      </c>
      <c r="G244" s="12"/>
      <c r="H244" s="12"/>
      <c r="I244" s="157"/>
      <c r="J244" s="166">
        <f>BK244</f>
        <v>0</v>
      </c>
      <c r="K244" s="12"/>
      <c r="L244" s="154"/>
      <c r="M244" s="159"/>
      <c r="N244" s="160"/>
      <c r="O244" s="160"/>
      <c r="P244" s="161">
        <f>SUM(P245:P337)</f>
        <v>0</v>
      </c>
      <c r="Q244" s="160"/>
      <c r="R244" s="161">
        <f>SUM(R245:R337)</f>
        <v>0.00017151000000000002</v>
      </c>
      <c r="S244" s="160"/>
      <c r="T244" s="162">
        <f>SUM(T245:T337)</f>
        <v>9.3871920600000003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5" t="s">
        <v>81</v>
      </c>
      <c r="AT244" s="163" t="s">
        <v>72</v>
      </c>
      <c r="AU244" s="163" t="s">
        <v>81</v>
      </c>
      <c r="AY244" s="155" t="s">
        <v>120</v>
      </c>
      <c r="BK244" s="164">
        <f>SUM(BK245:BK337)</f>
        <v>0</v>
      </c>
    </row>
    <row r="245" s="2" customFormat="1" ht="33" customHeight="1">
      <c r="A245" s="38"/>
      <c r="B245" s="167"/>
      <c r="C245" s="168" t="s">
        <v>281</v>
      </c>
      <c r="D245" s="168" t="s">
        <v>123</v>
      </c>
      <c r="E245" s="169" t="s">
        <v>282</v>
      </c>
      <c r="F245" s="170" t="s">
        <v>283</v>
      </c>
      <c r="G245" s="171" t="s">
        <v>132</v>
      </c>
      <c r="H245" s="172">
        <v>126</v>
      </c>
      <c r="I245" s="173"/>
      <c r="J245" s="174">
        <f>ROUND(I245*H245,2)</f>
        <v>0</v>
      </c>
      <c r="K245" s="170" t="s">
        <v>133</v>
      </c>
      <c r="L245" s="39"/>
      <c r="M245" s="175" t="s">
        <v>1</v>
      </c>
      <c r="N245" s="176" t="s">
        <v>38</v>
      </c>
      <c r="O245" s="77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79" t="s">
        <v>127</v>
      </c>
      <c r="AT245" s="179" t="s">
        <v>123</v>
      </c>
      <c r="AU245" s="179" t="s">
        <v>83</v>
      </c>
      <c r="AY245" s="19" t="s">
        <v>120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9" t="s">
        <v>81</v>
      </c>
      <c r="BK245" s="180">
        <f>ROUND(I245*H245,2)</f>
        <v>0</v>
      </c>
      <c r="BL245" s="19" t="s">
        <v>127</v>
      </c>
      <c r="BM245" s="179" t="s">
        <v>284</v>
      </c>
    </row>
    <row r="246" s="2" customFormat="1">
      <c r="A246" s="38"/>
      <c r="B246" s="39"/>
      <c r="C246" s="38"/>
      <c r="D246" s="181" t="s">
        <v>129</v>
      </c>
      <c r="E246" s="38"/>
      <c r="F246" s="182" t="s">
        <v>285</v>
      </c>
      <c r="G246" s="38"/>
      <c r="H246" s="38"/>
      <c r="I246" s="183"/>
      <c r="J246" s="38"/>
      <c r="K246" s="38"/>
      <c r="L246" s="39"/>
      <c r="M246" s="184"/>
      <c r="N246" s="185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129</v>
      </c>
      <c r="AU246" s="19" t="s">
        <v>83</v>
      </c>
    </row>
    <row r="247" s="14" customFormat="1">
      <c r="A247" s="14"/>
      <c r="B247" s="193"/>
      <c r="C247" s="14"/>
      <c r="D247" s="181" t="s">
        <v>136</v>
      </c>
      <c r="E247" s="194" t="s">
        <v>1</v>
      </c>
      <c r="F247" s="195" t="s">
        <v>286</v>
      </c>
      <c r="G247" s="14"/>
      <c r="H247" s="196">
        <v>126</v>
      </c>
      <c r="I247" s="197"/>
      <c r="J247" s="14"/>
      <c r="K247" s="14"/>
      <c r="L247" s="193"/>
      <c r="M247" s="198"/>
      <c r="N247" s="199"/>
      <c r="O247" s="199"/>
      <c r="P247" s="199"/>
      <c r="Q247" s="199"/>
      <c r="R247" s="199"/>
      <c r="S247" s="199"/>
      <c r="T247" s="20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4" t="s">
        <v>136</v>
      </c>
      <c r="AU247" s="194" t="s">
        <v>83</v>
      </c>
      <c r="AV247" s="14" t="s">
        <v>83</v>
      </c>
      <c r="AW247" s="14" t="s">
        <v>30</v>
      </c>
      <c r="AX247" s="14" t="s">
        <v>81</v>
      </c>
      <c r="AY247" s="194" t="s">
        <v>120</v>
      </c>
    </row>
    <row r="248" s="2" customFormat="1" ht="37.8" customHeight="1">
      <c r="A248" s="38"/>
      <c r="B248" s="167"/>
      <c r="C248" s="168" t="s">
        <v>287</v>
      </c>
      <c r="D248" s="168" t="s">
        <v>123</v>
      </c>
      <c r="E248" s="169" t="s">
        <v>288</v>
      </c>
      <c r="F248" s="170" t="s">
        <v>289</v>
      </c>
      <c r="G248" s="171" t="s">
        <v>132</v>
      </c>
      <c r="H248" s="172">
        <v>3780</v>
      </c>
      <c r="I248" s="173"/>
      <c r="J248" s="174">
        <f>ROUND(I248*H248,2)</f>
        <v>0</v>
      </c>
      <c r="K248" s="170" t="s">
        <v>133</v>
      </c>
      <c r="L248" s="39"/>
      <c r="M248" s="175" t="s">
        <v>1</v>
      </c>
      <c r="N248" s="176" t="s">
        <v>38</v>
      </c>
      <c r="O248" s="77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79" t="s">
        <v>127</v>
      </c>
      <c r="AT248" s="179" t="s">
        <v>123</v>
      </c>
      <c r="AU248" s="179" t="s">
        <v>83</v>
      </c>
      <c r="AY248" s="19" t="s">
        <v>120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9" t="s">
        <v>81</v>
      </c>
      <c r="BK248" s="180">
        <f>ROUND(I248*H248,2)</f>
        <v>0</v>
      </c>
      <c r="BL248" s="19" t="s">
        <v>127</v>
      </c>
      <c r="BM248" s="179" t="s">
        <v>290</v>
      </c>
    </row>
    <row r="249" s="2" customFormat="1">
      <c r="A249" s="38"/>
      <c r="B249" s="39"/>
      <c r="C249" s="38"/>
      <c r="D249" s="181" t="s">
        <v>129</v>
      </c>
      <c r="E249" s="38"/>
      <c r="F249" s="182" t="s">
        <v>291</v>
      </c>
      <c r="G249" s="38"/>
      <c r="H249" s="38"/>
      <c r="I249" s="183"/>
      <c r="J249" s="38"/>
      <c r="K249" s="38"/>
      <c r="L249" s="39"/>
      <c r="M249" s="184"/>
      <c r="N249" s="185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129</v>
      </c>
      <c r="AU249" s="19" t="s">
        <v>83</v>
      </c>
    </row>
    <row r="250" s="14" customFormat="1">
      <c r="A250" s="14"/>
      <c r="B250" s="193"/>
      <c r="C250" s="14"/>
      <c r="D250" s="181" t="s">
        <v>136</v>
      </c>
      <c r="E250" s="194" t="s">
        <v>1</v>
      </c>
      <c r="F250" s="195" t="s">
        <v>292</v>
      </c>
      <c r="G250" s="14"/>
      <c r="H250" s="196">
        <v>126</v>
      </c>
      <c r="I250" s="197"/>
      <c r="J250" s="14"/>
      <c r="K250" s="14"/>
      <c r="L250" s="193"/>
      <c r="M250" s="198"/>
      <c r="N250" s="199"/>
      <c r="O250" s="199"/>
      <c r="P250" s="199"/>
      <c r="Q250" s="199"/>
      <c r="R250" s="199"/>
      <c r="S250" s="199"/>
      <c r="T250" s="20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4" t="s">
        <v>136</v>
      </c>
      <c r="AU250" s="194" t="s">
        <v>83</v>
      </c>
      <c r="AV250" s="14" t="s">
        <v>83</v>
      </c>
      <c r="AW250" s="14" t="s">
        <v>30</v>
      </c>
      <c r="AX250" s="14" t="s">
        <v>81</v>
      </c>
      <c r="AY250" s="194" t="s">
        <v>120</v>
      </c>
    </row>
    <row r="251" s="14" customFormat="1">
      <c r="A251" s="14"/>
      <c r="B251" s="193"/>
      <c r="C251" s="14"/>
      <c r="D251" s="181" t="s">
        <v>136</v>
      </c>
      <c r="E251" s="14"/>
      <c r="F251" s="195" t="s">
        <v>293</v>
      </c>
      <c r="G251" s="14"/>
      <c r="H251" s="196">
        <v>3780</v>
      </c>
      <c r="I251" s="197"/>
      <c r="J251" s="14"/>
      <c r="K251" s="14"/>
      <c r="L251" s="193"/>
      <c r="M251" s="198"/>
      <c r="N251" s="199"/>
      <c r="O251" s="199"/>
      <c r="P251" s="199"/>
      <c r="Q251" s="199"/>
      <c r="R251" s="199"/>
      <c r="S251" s="199"/>
      <c r="T251" s="20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4" t="s">
        <v>136</v>
      </c>
      <c r="AU251" s="194" t="s">
        <v>83</v>
      </c>
      <c r="AV251" s="14" t="s">
        <v>83</v>
      </c>
      <c r="AW251" s="14" t="s">
        <v>3</v>
      </c>
      <c r="AX251" s="14" t="s">
        <v>81</v>
      </c>
      <c r="AY251" s="194" t="s">
        <v>120</v>
      </c>
    </row>
    <row r="252" s="2" customFormat="1" ht="44.25" customHeight="1">
      <c r="A252" s="38"/>
      <c r="B252" s="167"/>
      <c r="C252" s="168" t="s">
        <v>294</v>
      </c>
      <c r="D252" s="168" t="s">
        <v>123</v>
      </c>
      <c r="E252" s="169" t="s">
        <v>295</v>
      </c>
      <c r="F252" s="170" t="s">
        <v>296</v>
      </c>
      <c r="G252" s="171" t="s">
        <v>211</v>
      </c>
      <c r="H252" s="172">
        <v>1</v>
      </c>
      <c r="I252" s="173"/>
      <c r="J252" s="174">
        <f>ROUND(I252*H252,2)</f>
        <v>0</v>
      </c>
      <c r="K252" s="170" t="s">
        <v>133</v>
      </c>
      <c r="L252" s="39"/>
      <c r="M252" s="175" t="s">
        <v>1</v>
      </c>
      <c r="N252" s="176" t="s">
        <v>38</v>
      </c>
      <c r="O252" s="77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9" t="s">
        <v>127</v>
      </c>
      <c r="AT252" s="179" t="s">
        <v>123</v>
      </c>
      <c r="AU252" s="179" t="s">
        <v>83</v>
      </c>
      <c r="AY252" s="19" t="s">
        <v>120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9" t="s">
        <v>81</v>
      </c>
      <c r="BK252" s="180">
        <f>ROUND(I252*H252,2)</f>
        <v>0</v>
      </c>
      <c r="BL252" s="19" t="s">
        <v>127</v>
      </c>
      <c r="BM252" s="179" t="s">
        <v>297</v>
      </c>
    </row>
    <row r="253" s="2" customFormat="1">
      <c r="A253" s="38"/>
      <c r="B253" s="39"/>
      <c r="C253" s="38"/>
      <c r="D253" s="181" t="s">
        <v>129</v>
      </c>
      <c r="E253" s="38"/>
      <c r="F253" s="182" t="s">
        <v>298</v>
      </c>
      <c r="G253" s="38"/>
      <c r="H253" s="38"/>
      <c r="I253" s="183"/>
      <c r="J253" s="38"/>
      <c r="K253" s="38"/>
      <c r="L253" s="39"/>
      <c r="M253" s="184"/>
      <c r="N253" s="185"/>
      <c r="O253" s="77"/>
      <c r="P253" s="77"/>
      <c r="Q253" s="77"/>
      <c r="R253" s="77"/>
      <c r="S253" s="77"/>
      <c r="T253" s="7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9" t="s">
        <v>129</v>
      </c>
      <c r="AU253" s="19" t="s">
        <v>83</v>
      </c>
    </row>
    <row r="254" s="2" customFormat="1" ht="33" customHeight="1">
      <c r="A254" s="38"/>
      <c r="B254" s="167"/>
      <c r="C254" s="168" t="s">
        <v>299</v>
      </c>
      <c r="D254" s="168" t="s">
        <v>123</v>
      </c>
      <c r="E254" s="169" t="s">
        <v>300</v>
      </c>
      <c r="F254" s="170" t="s">
        <v>301</v>
      </c>
      <c r="G254" s="171" t="s">
        <v>132</v>
      </c>
      <c r="H254" s="172">
        <v>126</v>
      </c>
      <c r="I254" s="173"/>
      <c r="J254" s="174">
        <f>ROUND(I254*H254,2)</f>
        <v>0</v>
      </c>
      <c r="K254" s="170" t="s">
        <v>133</v>
      </c>
      <c r="L254" s="39"/>
      <c r="M254" s="175" t="s">
        <v>1</v>
      </c>
      <c r="N254" s="176" t="s">
        <v>38</v>
      </c>
      <c r="O254" s="77"/>
      <c r="P254" s="177">
        <f>O254*H254</f>
        <v>0</v>
      </c>
      <c r="Q254" s="177">
        <v>0</v>
      </c>
      <c r="R254" s="177">
        <f>Q254*H254</f>
        <v>0</v>
      </c>
      <c r="S254" s="177">
        <v>0</v>
      </c>
      <c r="T254" s="17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79" t="s">
        <v>127</v>
      </c>
      <c r="AT254" s="179" t="s">
        <v>123</v>
      </c>
      <c r="AU254" s="179" t="s">
        <v>83</v>
      </c>
      <c r="AY254" s="19" t="s">
        <v>120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9" t="s">
        <v>81</v>
      </c>
      <c r="BK254" s="180">
        <f>ROUND(I254*H254,2)</f>
        <v>0</v>
      </c>
      <c r="BL254" s="19" t="s">
        <v>127</v>
      </c>
      <c r="BM254" s="179" t="s">
        <v>302</v>
      </c>
    </row>
    <row r="255" s="2" customFormat="1">
      <c r="A255" s="38"/>
      <c r="B255" s="39"/>
      <c r="C255" s="38"/>
      <c r="D255" s="181" t="s">
        <v>129</v>
      </c>
      <c r="E255" s="38"/>
      <c r="F255" s="182" t="s">
        <v>303</v>
      </c>
      <c r="G255" s="38"/>
      <c r="H255" s="38"/>
      <c r="I255" s="183"/>
      <c r="J255" s="38"/>
      <c r="K255" s="38"/>
      <c r="L255" s="39"/>
      <c r="M255" s="184"/>
      <c r="N255" s="185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129</v>
      </c>
      <c r="AU255" s="19" t="s">
        <v>83</v>
      </c>
    </row>
    <row r="256" s="14" customFormat="1">
      <c r="A256" s="14"/>
      <c r="B256" s="193"/>
      <c r="C256" s="14"/>
      <c r="D256" s="181" t="s">
        <v>136</v>
      </c>
      <c r="E256" s="194" t="s">
        <v>1</v>
      </c>
      <c r="F256" s="195" t="s">
        <v>292</v>
      </c>
      <c r="G256" s="14"/>
      <c r="H256" s="196">
        <v>126</v>
      </c>
      <c r="I256" s="197"/>
      <c r="J256" s="14"/>
      <c r="K256" s="14"/>
      <c r="L256" s="193"/>
      <c r="M256" s="198"/>
      <c r="N256" s="199"/>
      <c r="O256" s="199"/>
      <c r="P256" s="199"/>
      <c r="Q256" s="199"/>
      <c r="R256" s="199"/>
      <c r="S256" s="199"/>
      <c r="T256" s="20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4" t="s">
        <v>136</v>
      </c>
      <c r="AU256" s="194" t="s">
        <v>83</v>
      </c>
      <c r="AV256" s="14" t="s">
        <v>83</v>
      </c>
      <c r="AW256" s="14" t="s">
        <v>30</v>
      </c>
      <c r="AX256" s="14" t="s">
        <v>81</v>
      </c>
      <c r="AY256" s="194" t="s">
        <v>120</v>
      </c>
    </row>
    <row r="257" s="2" customFormat="1" ht="16.5" customHeight="1">
      <c r="A257" s="38"/>
      <c r="B257" s="167"/>
      <c r="C257" s="168" t="s">
        <v>304</v>
      </c>
      <c r="D257" s="168" t="s">
        <v>123</v>
      </c>
      <c r="E257" s="169" t="s">
        <v>305</v>
      </c>
      <c r="F257" s="170" t="s">
        <v>306</v>
      </c>
      <c r="G257" s="171" t="s">
        <v>132</v>
      </c>
      <c r="H257" s="172">
        <v>126</v>
      </c>
      <c r="I257" s="173"/>
      <c r="J257" s="174">
        <f>ROUND(I257*H257,2)</f>
        <v>0</v>
      </c>
      <c r="K257" s="170" t="s">
        <v>133</v>
      </c>
      <c r="L257" s="39"/>
      <c r="M257" s="175" t="s">
        <v>1</v>
      </c>
      <c r="N257" s="176" t="s">
        <v>38</v>
      </c>
      <c r="O257" s="77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79" t="s">
        <v>127</v>
      </c>
      <c r="AT257" s="179" t="s">
        <v>123</v>
      </c>
      <c r="AU257" s="179" t="s">
        <v>83</v>
      </c>
      <c r="AY257" s="19" t="s">
        <v>120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9" t="s">
        <v>81</v>
      </c>
      <c r="BK257" s="180">
        <f>ROUND(I257*H257,2)</f>
        <v>0</v>
      </c>
      <c r="BL257" s="19" t="s">
        <v>127</v>
      </c>
      <c r="BM257" s="179" t="s">
        <v>307</v>
      </c>
    </row>
    <row r="258" s="2" customFormat="1">
      <c r="A258" s="38"/>
      <c r="B258" s="39"/>
      <c r="C258" s="38"/>
      <c r="D258" s="181" t="s">
        <v>129</v>
      </c>
      <c r="E258" s="38"/>
      <c r="F258" s="182" t="s">
        <v>308</v>
      </c>
      <c r="G258" s="38"/>
      <c r="H258" s="38"/>
      <c r="I258" s="183"/>
      <c r="J258" s="38"/>
      <c r="K258" s="38"/>
      <c r="L258" s="39"/>
      <c r="M258" s="184"/>
      <c r="N258" s="185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129</v>
      </c>
      <c r="AU258" s="19" t="s">
        <v>83</v>
      </c>
    </row>
    <row r="259" s="14" customFormat="1">
      <c r="A259" s="14"/>
      <c r="B259" s="193"/>
      <c r="C259" s="14"/>
      <c r="D259" s="181" t="s">
        <v>136</v>
      </c>
      <c r="E259" s="194" t="s">
        <v>1</v>
      </c>
      <c r="F259" s="195" t="s">
        <v>292</v>
      </c>
      <c r="G259" s="14"/>
      <c r="H259" s="196">
        <v>126</v>
      </c>
      <c r="I259" s="197"/>
      <c r="J259" s="14"/>
      <c r="K259" s="14"/>
      <c r="L259" s="193"/>
      <c r="M259" s="198"/>
      <c r="N259" s="199"/>
      <c r="O259" s="199"/>
      <c r="P259" s="199"/>
      <c r="Q259" s="199"/>
      <c r="R259" s="199"/>
      <c r="S259" s="199"/>
      <c r="T259" s="20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4" t="s">
        <v>136</v>
      </c>
      <c r="AU259" s="194" t="s">
        <v>83</v>
      </c>
      <c r="AV259" s="14" t="s">
        <v>83</v>
      </c>
      <c r="AW259" s="14" t="s">
        <v>30</v>
      </c>
      <c r="AX259" s="14" t="s">
        <v>81</v>
      </c>
      <c r="AY259" s="194" t="s">
        <v>120</v>
      </c>
    </row>
    <row r="260" s="2" customFormat="1" ht="16.5" customHeight="1">
      <c r="A260" s="38"/>
      <c r="B260" s="167"/>
      <c r="C260" s="168" t="s">
        <v>309</v>
      </c>
      <c r="D260" s="168" t="s">
        <v>123</v>
      </c>
      <c r="E260" s="169" t="s">
        <v>310</v>
      </c>
      <c r="F260" s="170" t="s">
        <v>311</v>
      </c>
      <c r="G260" s="171" t="s">
        <v>132</v>
      </c>
      <c r="H260" s="172">
        <v>3780</v>
      </c>
      <c r="I260" s="173"/>
      <c r="J260" s="174">
        <f>ROUND(I260*H260,2)</f>
        <v>0</v>
      </c>
      <c r="K260" s="170" t="s">
        <v>133</v>
      </c>
      <c r="L260" s="39"/>
      <c r="M260" s="175" t="s">
        <v>1</v>
      </c>
      <c r="N260" s="176" t="s">
        <v>38</v>
      </c>
      <c r="O260" s="77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79" t="s">
        <v>127</v>
      </c>
      <c r="AT260" s="179" t="s">
        <v>123</v>
      </c>
      <c r="AU260" s="179" t="s">
        <v>83</v>
      </c>
      <c r="AY260" s="19" t="s">
        <v>120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9" t="s">
        <v>81</v>
      </c>
      <c r="BK260" s="180">
        <f>ROUND(I260*H260,2)</f>
        <v>0</v>
      </c>
      <c r="BL260" s="19" t="s">
        <v>127</v>
      </c>
      <c r="BM260" s="179" t="s">
        <v>312</v>
      </c>
    </row>
    <row r="261" s="2" customFormat="1">
      <c r="A261" s="38"/>
      <c r="B261" s="39"/>
      <c r="C261" s="38"/>
      <c r="D261" s="181" t="s">
        <v>129</v>
      </c>
      <c r="E261" s="38"/>
      <c r="F261" s="182" t="s">
        <v>313</v>
      </c>
      <c r="G261" s="38"/>
      <c r="H261" s="38"/>
      <c r="I261" s="183"/>
      <c r="J261" s="38"/>
      <c r="K261" s="38"/>
      <c r="L261" s="39"/>
      <c r="M261" s="184"/>
      <c r="N261" s="185"/>
      <c r="O261" s="77"/>
      <c r="P261" s="77"/>
      <c r="Q261" s="77"/>
      <c r="R261" s="77"/>
      <c r="S261" s="77"/>
      <c r="T261" s="7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9" t="s">
        <v>129</v>
      </c>
      <c r="AU261" s="19" t="s">
        <v>83</v>
      </c>
    </row>
    <row r="262" s="14" customFormat="1">
      <c r="A262" s="14"/>
      <c r="B262" s="193"/>
      <c r="C262" s="14"/>
      <c r="D262" s="181" t="s">
        <v>136</v>
      </c>
      <c r="E262" s="194" t="s">
        <v>1</v>
      </c>
      <c r="F262" s="195" t="s">
        <v>292</v>
      </c>
      <c r="G262" s="14"/>
      <c r="H262" s="196">
        <v>126</v>
      </c>
      <c r="I262" s="197"/>
      <c r="J262" s="14"/>
      <c r="K262" s="14"/>
      <c r="L262" s="193"/>
      <c r="M262" s="198"/>
      <c r="N262" s="199"/>
      <c r="O262" s="199"/>
      <c r="P262" s="199"/>
      <c r="Q262" s="199"/>
      <c r="R262" s="199"/>
      <c r="S262" s="199"/>
      <c r="T262" s="20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4" t="s">
        <v>136</v>
      </c>
      <c r="AU262" s="194" t="s">
        <v>83</v>
      </c>
      <c r="AV262" s="14" t="s">
        <v>83</v>
      </c>
      <c r="AW262" s="14" t="s">
        <v>30</v>
      </c>
      <c r="AX262" s="14" t="s">
        <v>81</v>
      </c>
      <c r="AY262" s="194" t="s">
        <v>120</v>
      </c>
    </row>
    <row r="263" s="14" customFormat="1">
      <c r="A263" s="14"/>
      <c r="B263" s="193"/>
      <c r="C263" s="14"/>
      <c r="D263" s="181" t="s">
        <v>136</v>
      </c>
      <c r="E263" s="14"/>
      <c r="F263" s="195" t="s">
        <v>293</v>
      </c>
      <c r="G263" s="14"/>
      <c r="H263" s="196">
        <v>3780</v>
      </c>
      <c r="I263" s="197"/>
      <c r="J263" s="14"/>
      <c r="K263" s="14"/>
      <c r="L263" s="193"/>
      <c r="M263" s="198"/>
      <c r="N263" s="199"/>
      <c r="O263" s="199"/>
      <c r="P263" s="199"/>
      <c r="Q263" s="199"/>
      <c r="R263" s="199"/>
      <c r="S263" s="199"/>
      <c r="T263" s="20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4" t="s">
        <v>136</v>
      </c>
      <c r="AU263" s="194" t="s">
        <v>83</v>
      </c>
      <c r="AV263" s="14" t="s">
        <v>83</v>
      </c>
      <c r="AW263" s="14" t="s">
        <v>3</v>
      </c>
      <c r="AX263" s="14" t="s">
        <v>81</v>
      </c>
      <c r="AY263" s="194" t="s">
        <v>120</v>
      </c>
    </row>
    <row r="264" s="2" customFormat="1" ht="21.75" customHeight="1">
      <c r="A264" s="38"/>
      <c r="B264" s="167"/>
      <c r="C264" s="168" t="s">
        <v>314</v>
      </c>
      <c r="D264" s="168" t="s">
        <v>123</v>
      </c>
      <c r="E264" s="169" t="s">
        <v>315</v>
      </c>
      <c r="F264" s="170" t="s">
        <v>316</v>
      </c>
      <c r="G264" s="171" t="s">
        <v>132</v>
      </c>
      <c r="H264" s="172">
        <v>126</v>
      </c>
      <c r="I264" s="173"/>
      <c r="J264" s="174">
        <f>ROUND(I264*H264,2)</f>
        <v>0</v>
      </c>
      <c r="K264" s="170" t="s">
        <v>133</v>
      </c>
      <c r="L264" s="39"/>
      <c r="M264" s="175" t="s">
        <v>1</v>
      </c>
      <c r="N264" s="176" t="s">
        <v>38</v>
      </c>
      <c r="O264" s="77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79" t="s">
        <v>127</v>
      </c>
      <c r="AT264" s="179" t="s">
        <v>123</v>
      </c>
      <c r="AU264" s="179" t="s">
        <v>83</v>
      </c>
      <c r="AY264" s="19" t="s">
        <v>120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9" t="s">
        <v>81</v>
      </c>
      <c r="BK264" s="180">
        <f>ROUND(I264*H264,2)</f>
        <v>0</v>
      </c>
      <c r="BL264" s="19" t="s">
        <v>127</v>
      </c>
      <c r="BM264" s="179" t="s">
        <v>317</v>
      </c>
    </row>
    <row r="265" s="2" customFormat="1">
      <c r="A265" s="38"/>
      <c r="B265" s="39"/>
      <c r="C265" s="38"/>
      <c r="D265" s="181" t="s">
        <v>129</v>
      </c>
      <c r="E265" s="38"/>
      <c r="F265" s="182" t="s">
        <v>318</v>
      </c>
      <c r="G265" s="38"/>
      <c r="H265" s="38"/>
      <c r="I265" s="183"/>
      <c r="J265" s="38"/>
      <c r="K265" s="38"/>
      <c r="L265" s="39"/>
      <c r="M265" s="184"/>
      <c r="N265" s="185"/>
      <c r="O265" s="77"/>
      <c r="P265" s="77"/>
      <c r="Q265" s="77"/>
      <c r="R265" s="77"/>
      <c r="S265" s="77"/>
      <c r="T265" s="7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9" t="s">
        <v>129</v>
      </c>
      <c r="AU265" s="19" t="s">
        <v>83</v>
      </c>
    </row>
    <row r="266" s="14" customFormat="1">
      <c r="A266" s="14"/>
      <c r="B266" s="193"/>
      <c r="C266" s="14"/>
      <c r="D266" s="181" t="s">
        <v>136</v>
      </c>
      <c r="E266" s="194" t="s">
        <v>1</v>
      </c>
      <c r="F266" s="195" t="s">
        <v>292</v>
      </c>
      <c r="G266" s="14"/>
      <c r="H266" s="196">
        <v>126</v>
      </c>
      <c r="I266" s="197"/>
      <c r="J266" s="14"/>
      <c r="K266" s="14"/>
      <c r="L266" s="193"/>
      <c r="M266" s="198"/>
      <c r="N266" s="199"/>
      <c r="O266" s="199"/>
      <c r="P266" s="199"/>
      <c r="Q266" s="199"/>
      <c r="R266" s="199"/>
      <c r="S266" s="199"/>
      <c r="T266" s="20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4" t="s">
        <v>136</v>
      </c>
      <c r="AU266" s="194" t="s">
        <v>83</v>
      </c>
      <c r="AV266" s="14" t="s">
        <v>83</v>
      </c>
      <c r="AW266" s="14" t="s">
        <v>30</v>
      </c>
      <c r="AX266" s="14" t="s">
        <v>81</v>
      </c>
      <c r="AY266" s="194" t="s">
        <v>120</v>
      </c>
    </row>
    <row r="267" s="2" customFormat="1" ht="33" customHeight="1">
      <c r="A267" s="38"/>
      <c r="B267" s="167"/>
      <c r="C267" s="168" t="s">
        <v>319</v>
      </c>
      <c r="D267" s="168" t="s">
        <v>123</v>
      </c>
      <c r="E267" s="169" t="s">
        <v>320</v>
      </c>
      <c r="F267" s="170" t="s">
        <v>321</v>
      </c>
      <c r="G267" s="171" t="s">
        <v>132</v>
      </c>
      <c r="H267" s="172">
        <v>8.016</v>
      </c>
      <c r="I267" s="173"/>
      <c r="J267" s="174">
        <f>ROUND(I267*H267,2)</f>
        <v>0</v>
      </c>
      <c r="K267" s="170" t="s">
        <v>133</v>
      </c>
      <c r="L267" s="39"/>
      <c r="M267" s="175" t="s">
        <v>1</v>
      </c>
      <c r="N267" s="176" t="s">
        <v>38</v>
      </c>
      <c r="O267" s="77"/>
      <c r="P267" s="177">
        <f>O267*H267</f>
        <v>0</v>
      </c>
      <c r="Q267" s="177">
        <v>1.0000000000000001E-05</v>
      </c>
      <c r="R267" s="177">
        <f>Q267*H267</f>
        <v>8.0160000000000005E-05</v>
      </c>
      <c r="S267" s="177">
        <v>0</v>
      </c>
      <c r="T267" s="17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79" t="s">
        <v>127</v>
      </c>
      <c r="AT267" s="179" t="s">
        <v>123</v>
      </c>
      <c r="AU267" s="179" t="s">
        <v>83</v>
      </c>
      <c r="AY267" s="19" t="s">
        <v>120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9" t="s">
        <v>81</v>
      </c>
      <c r="BK267" s="180">
        <f>ROUND(I267*H267,2)</f>
        <v>0</v>
      </c>
      <c r="BL267" s="19" t="s">
        <v>127</v>
      </c>
      <c r="BM267" s="179" t="s">
        <v>322</v>
      </c>
    </row>
    <row r="268" s="2" customFormat="1">
      <c r="A268" s="38"/>
      <c r="B268" s="39"/>
      <c r="C268" s="38"/>
      <c r="D268" s="181" t="s">
        <v>129</v>
      </c>
      <c r="E268" s="38"/>
      <c r="F268" s="182" t="s">
        <v>323</v>
      </c>
      <c r="G268" s="38"/>
      <c r="H268" s="38"/>
      <c r="I268" s="183"/>
      <c r="J268" s="38"/>
      <c r="K268" s="38"/>
      <c r="L268" s="39"/>
      <c r="M268" s="184"/>
      <c r="N268" s="185"/>
      <c r="O268" s="77"/>
      <c r="P268" s="77"/>
      <c r="Q268" s="77"/>
      <c r="R268" s="77"/>
      <c r="S268" s="77"/>
      <c r="T268" s="7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129</v>
      </c>
      <c r="AU268" s="19" t="s">
        <v>83</v>
      </c>
    </row>
    <row r="269" s="14" customFormat="1">
      <c r="A269" s="14"/>
      <c r="B269" s="193"/>
      <c r="C269" s="14"/>
      <c r="D269" s="181" t="s">
        <v>136</v>
      </c>
      <c r="E269" s="194" t="s">
        <v>1</v>
      </c>
      <c r="F269" s="195" t="s">
        <v>324</v>
      </c>
      <c r="G269" s="14"/>
      <c r="H269" s="196">
        <v>3.6960000000000002</v>
      </c>
      <c r="I269" s="197"/>
      <c r="J269" s="14"/>
      <c r="K269" s="14"/>
      <c r="L269" s="193"/>
      <c r="M269" s="198"/>
      <c r="N269" s="199"/>
      <c r="O269" s="199"/>
      <c r="P269" s="199"/>
      <c r="Q269" s="199"/>
      <c r="R269" s="199"/>
      <c r="S269" s="199"/>
      <c r="T269" s="20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4" t="s">
        <v>136</v>
      </c>
      <c r="AU269" s="194" t="s">
        <v>83</v>
      </c>
      <c r="AV269" s="14" t="s">
        <v>83</v>
      </c>
      <c r="AW269" s="14" t="s">
        <v>30</v>
      </c>
      <c r="AX269" s="14" t="s">
        <v>73</v>
      </c>
      <c r="AY269" s="194" t="s">
        <v>120</v>
      </c>
    </row>
    <row r="270" s="14" customFormat="1">
      <c r="A270" s="14"/>
      <c r="B270" s="193"/>
      <c r="C270" s="14"/>
      <c r="D270" s="181" t="s">
        <v>136</v>
      </c>
      <c r="E270" s="194" t="s">
        <v>1</v>
      </c>
      <c r="F270" s="195" t="s">
        <v>325</v>
      </c>
      <c r="G270" s="14"/>
      <c r="H270" s="196">
        <v>4.3200000000000003</v>
      </c>
      <c r="I270" s="197"/>
      <c r="J270" s="14"/>
      <c r="K270" s="14"/>
      <c r="L270" s="193"/>
      <c r="M270" s="198"/>
      <c r="N270" s="199"/>
      <c r="O270" s="199"/>
      <c r="P270" s="199"/>
      <c r="Q270" s="199"/>
      <c r="R270" s="199"/>
      <c r="S270" s="199"/>
      <c r="T270" s="20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4" t="s">
        <v>136</v>
      </c>
      <c r="AU270" s="194" t="s">
        <v>83</v>
      </c>
      <c r="AV270" s="14" t="s">
        <v>83</v>
      </c>
      <c r="AW270" s="14" t="s">
        <v>30</v>
      </c>
      <c r="AX270" s="14" t="s">
        <v>73</v>
      </c>
      <c r="AY270" s="194" t="s">
        <v>120</v>
      </c>
    </row>
    <row r="271" s="15" customFormat="1">
      <c r="A271" s="15"/>
      <c r="B271" s="201"/>
      <c r="C271" s="15"/>
      <c r="D271" s="181" t="s">
        <v>136</v>
      </c>
      <c r="E271" s="202" t="s">
        <v>1</v>
      </c>
      <c r="F271" s="203" t="s">
        <v>141</v>
      </c>
      <c r="G271" s="15"/>
      <c r="H271" s="204">
        <v>8.016</v>
      </c>
      <c r="I271" s="205"/>
      <c r="J271" s="15"/>
      <c r="K271" s="15"/>
      <c r="L271" s="201"/>
      <c r="M271" s="206"/>
      <c r="N271" s="207"/>
      <c r="O271" s="207"/>
      <c r="P271" s="207"/>
      <c r="Q271" s="207"/>
      <c r="R271" s="207"/>
      <c r="S271" s="207"/>
      <c r="T271" s="20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02" t="s">
        <v>136</v>
      </c>
      <c r="AU271" s="202" t="s">
        <v>83</v>
      </c>
      <c r="AV271" s="15" t="s">
        <v>127</v>
      </c>
      <c r="AW271" s="15" t="s">
        <v>30</v>
      </c>
      <c r="AX271" s="15" t="s">
        <v>81</v>
      </c>
      <c r="AY271" s="202" t="s">
        <v>120</v>
      </c>
    </row>
    <row r="272" s="2" customFormat="1" ht="24.15" customHeight="1">
      <c r="A272" s="38"/>
      <c r="B272" s="167"/>
      <c r="C272" s="168" t="s">
        <v>326</v>
      </c>
      <c r="D272" s="168" t="s">
        <v>123</v>
      </c>
      <c r="E272" s="169" t="s">
        <v>327</v>
      </c>
      <c r="F272" s="170" t="s">
        <v>328</v>
      </c>
      <c r="G272" s="171" t="s">
        <v>132</v>
      </c>
      <c r="H272" s="172">
        <v>3.6960000000000002</v>
      </c>
      <c r="I272" s="173"/>
      <c r="J272" s="174">
        <f>ROUND(I272*H272,2)</f>
        <v>0</v>
      </c>
      <c r="K272" s="170" t="s">
        <v>133</v>
      </c>
      <c r="L272" s="39"/>
      <c r="M272" s="175" t="s">
        <v>1</v>
      </c>
      <c r="N272" s="176" t="s">
        <v>38</v>
      </c>
      <c r="O272" s="77"/>
      <c r="P272" s="177">
        <f>O272*H272</f>
        <v>0</v>
      </c>
      <c r="Q272" s="177">
        <v>1.0000000000000001E-05</v>
      </c>
      <c r="R272" s="177">
        <f>Q272*H272</f>
        <v>3.6960000000000005E-05</v>
      </c>
      <c r="S272" s="177">
        <v>0</v>
      </c>
      <c r="T272" s="17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79" t="s">
        <v>127</v>
      </c>
      <c r="AT272" s="179" t="s">
        <v>123</v>
      </c>
      <c r="AU272" s="179" t="s">
        <v>83</v>
      </c>
      <c r="AY272" s="19" t="s">
        <v>120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9" t="s">
        <v>81</v>
      </c>
      <c r="BK272" s="180">
        <f>ROUND(I272*H272,2)</f>
        <v>0</v>
      </c>
      <c r="BL272" s="19" t="s">
        <v>127</v>
      </c>
      <c r="BM272" s="179" t="s">
        <v>329</v>
      </c>
    </row>
    <row r="273" s="2" customFormat="1">
      <c r="A273" s="38"/>
      <c r="B273" s="39"/>
      <c r="C273" s="38"/>
      <c r="D273" s="181" t="s">
        <v>129</v>
      </c>
      <c r="E273" s="38"/>
      <c r="F273" s="182" t="s">
        <v>330</v>
      </c>
      <c r="G273" s="38"/>
      <c r="H273" s="38"/>
      <c r="I273" s="183"/>
      <c r="J273" s="38"/>
      <c r="K273" s="38"/>
      <c r="L273" s="39"/>
      <c r="M273" s="184"/>
      <c r="N273" s="185"/>
      <c r="O273" s="77"/>
      <c r="P273" s="77"/>
      <c r="Q273" s="77"/>
      <c r="R273" s="77"/>
      <c r="S273" s="77"/>
      <c r="T273" s="7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9" t="s">
        <v>129</v>
      </c>
      <c r="AU273" s="19" t="s">
        <v>83</v>
      </c>
    </row>
    <row r="274" s="14" customFormat="1">
      <c r="A274" s="14"/>
      <c r="B274" s="193"/>
      <c r="C274" s="14"/>
      <c r="D274" s="181" t="s">
        <v>136</v>
      </c>
      <c r="E274" s="194" t="s">
        <v>1</v>
      </c>
      <c r="F274" s="195" t="s">
        <v>272</v>
      </c>
      <c r="G274" s="14"/>
      <c r="H274" s="196">
        <v>3.6960000000000002</v>
      </c>
      <c r="I274" s="197"/>
      <c r="J274" s="14"/>
      <c r="K274" s="14"/>
      <c r="L274" s="193"/>
      <c r="M274" s="198"/>
      <c r="N274" s="199"/>
      <c r="O274" s="199"/>
      <c r="P274" s="199"/>
      <c r="Q274" s="199"/>
      <c r="R274" s="199"/>
      <c r="S274" s="199"/>
      <c r="T274" s="20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4" t="s">
        <v>136</v>
      </c>
      <c r="AU274" s="194" t="s">
        <v>83</v>
      </c>
      <c r="AV274" s="14" t="s">
        <v>83</v>
      </c>
      <c r="AW274" s="14" t="s">
        <v>30</v>
      </c>
      <c r="AX274" s="14" t="s">
        <v>73</v>
      </c>
      <c r="AY274" s="194" t="s">
        <v>120</v>
      </c>
    </row>
    <row r="275" s="15" customFormat="1">
      <c r="A275" s="15"/>
      <c r="B275" s="201"/>
      <c r="C275" s="15"/>
      <c r="D275" s="181" t="s">
        <v>136</v>
      </c>
      <c r="E275" s="202" t="s">
        <v>1</v>
      </c>
      <c r="F275" s="203" t="s">
        <v>141</v>
      </c>
      <c r="G275" s="15"/>
      <c r="H275" s="204">
        <v>3.6960000000000002</v>
      </c>
      <c r="I275" s="205"/>
      <c r="J275" s="15"/>
      <c r="K275" s="15"/>
      <c r="L275" s="201"/>
      <c r="M275" s="206"/>
      <c r="N275" s="207"/>
      <c r="O275" s="207"/>
      <c r="P275" s="207"/>
      <c r="Q275" s="207"/>
      <c r="R275" s="207"/>
      <c r="S275" s="207"/>
      <c r="T275" s="20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02" t="s">
        <v>136</v>
      </c>
      <c r="AU275" s="202" t="s">
        <v>83</v>
      </c>
      <c r="AV275" s="15" t="s">
        <v>127</v>
      </c>
      <c r="AW275" s="15" t="s">
        <v>30</v>
      </c>
      <c r="AX275" s="15" t="s">
        <v>81</v>
      </c>
      <c r="AY275" s="202" t="s">
        <v>120</v>
      </c>
    </row>
    <row r="276" s="2" customFormat="1" ht="24.15" customHeight="1">
      <c r="A276" s="38"/>
      <c r="B276" s="167"/>
      <c r="C276" s="168" t="s">
        <v>331</v>
      </c>
      <c r="D276" s="168" t="s">
        <v>123</v>
      </c>
      <c r="E276" s="169" t="s">
        <v>332</v>
      </c>
      <c r="F276" s="170" t="s">
        <v>333</v>
      </c>
      <c r="G276" s="171" t="s">
        <v>132</v>
      </c>
      <c r="H276" s="172">
        <v>2.3919999999999999</v>
      </c>
      <c r="I276" s="173"/>
      <c r="J276" s="174">
        <f>ROUND(I276*H276,2)</f>
        <v>0</v>
      </c>
      <c r="K276" s="170" t="s">
        <v>133</v>
      </c>
      <c r="L276" s="39"/>
      <c r="M276" s="175" t="s">
        <v>1</v>
      </c>
      <c r="N276" s="176" t="s">
        <v>38</v>
      </c>
      <c r="O276" s="77"/>
      <c r="P276" s="177">
        <f>O276*H276</f>
        <v>0</v>
      </c>
      <c r="Q276" s="177">
        <v>1.0000000000000001E-05</v>
      </c>
      <c r="R276" s="177">
        <f>Q276*H276</f>
        <v>2.3920000000000001E-05</v>
      </c>
      <c r="S276" s="177">
        <v>0</v>
      </c>
      <c r="T276" s="17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79" t="s">
        <v>127</v>
      </c>
      <c r="AT276" s="179" t="s">
        <v>123</v>
      </c>
      <c r="AU276" s="179" t="s">
        <v>83</v>
      </c>
      <c r="AY276" s="19" t="s">
        <v>120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9" t="s">
        <v>81</v>
      </c>
      <c r="BK276" s="180">
        <f>ROUND(I276*H276,2)</f>
        <v>0</v>
      </c>
      <c r="BL276" s="19" t="s">
        <v>127</v>
      </c>
      <c r="BM276" s="179" t="s">
        <v>334</v>
      </c>
    </row>
    <row r="277" s="2" customFormat="1">
      <c r="A277" s="38"/>
      <c r="B277" s="39"/>
      <c r="C277" s="38"/>
      <c r="D277" s="181" t="s">
        <v>129</v>
      </c>
      <c r="E277" s="38"/>
      <c r="F277" s="182" t="s">
        <v>335</v>
      </c>
      <c r="G277" s="38"/>
      <c r="H277" s="38"/>
      <c r="I277" s="183"/>
      <c r="J277" s="38"/>
      <c r="K277" s="38"/>
      <c r="L277" s="39"/>
      <c r="M277" s="184"/>
      <c r="N277" s="185"/>
      <c r="O277" s="77"/>
      <c r="P277" s="77"/>
      <c r="Q277" s="77"/>
      <c r="R277" s="77"/>
      <c r="S277" s="77"/>
      <c r="T277" s="7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129</v>
      </c>
      <c r="AU277" s="19" t="s">
        <v>83</v>
      </c>
    </row>
    <row r="278" s="14" customFormat="1">
      <c r="A278" s="14"/>
      <c r="B278" s="193"/>
      <c r="C278" s="14"/>
      <c r="D278" s="181" t="s">
        <v>136</v>
      </c>
      <c r="E278" s="194" t="s">
        <v>1</v>
      </c>
      <c r="F278" s="195" t="s">
        <v>273</v>
      </c>
      <c r="G278" s="14"/>
      <c r="H278" s="196">
        <v>2.3919999999999999</v>
      </c>
      <c r="I278" s="197"/>
      <c r="J278" s="14"/>
      <c r="K278" s="14"/>
      <c r="L278" s="193"/>
      <c r="M278" s="198"/>
      <c r="N278" s="199"/>
      <c r="O278" s="199"/>
      <c r="P278" s="199"/>
      <c r="Q278" s="199"/>
      <c r="R278" s="199"/>
      <c r="S278" s="199"/>
      <c r="T278" s="20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4" t="s">
        <v>136</v>
      </c>
      <c r="AU278" s="194" t="s">
        <v>83</v>
      </c>
      <c r="AV278" s="14" t="s">
        <v>83</v>
      </c>
      <c r="AW278" s="14" t="s">
        <v>30</v>
      </c>
      <c r="AX278" s="14" t="s">
        <v>73</v>
      </c>
      <c r="AY278" s="194" t="s">
        <v>120</v>
      </c>
    </row>
    <row r="279" s="15" customFormat="1">
      <c r="A279" s="15"/>
      <c r="B279" s="201"/>
      <c r="C279" s="15"/>
      <c r="D279" s="181" t="s">
        <v>136</v>
      </c>
      <c r="E279" s="202" t="s">
        <v>1</v>
      </c>
      <c r="F279" s="203" t="s">
        <v>141</v>
      </c>
      <c r="G279" s="15"/>
      <c r="H279" s="204">
        <v>2.3919999999999999</v>
      </c>
      <c r="I279" s="205"/>
      <c r="J279" s="15"/>
      <c r="K279" s="15"/>
      <c r="L279" s="201"/>
      <c r="M279" s="206"/>
      <c r="N279" s="207"/>
      <c r="O279" s="207"/>
      <c r="P279" s="207"/>
      <c r="Q279" s="207"/>
      <c r="R279" s="207"/>
      <c r="S279" s="207"/>
      <c r="T279" s="208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2" t="s">
        <v>136</v>
      </c>
      <c r="AU279" s="202" t="s">
        <v>83</v>
      </c>
      <c r="AV279" s="15" t="s">
        <v>127</v>
      </c>
      <c r="AW279" s="15" t="s">
        <v>30</v>
      </c>
      <c r="AX279" s="15" t="s">
        <v>81</v>
      </c>
      <c r="AY279" s="202" t="s">
        <v>120</v>
      </c>
    </row>
    <row r="280" s="2" customFormat="1" ht="24.15" customHeight="1">
      <c r="A280" s="38"/>
      <c r="B280" s="167"/>
      <c r="C280" s="168" t="s">
        <v>336</v>
      </c>
      <c r="D280" s="168" t="s">
        <v>123</v>
      </c>
      <c r="E280" s="169" t="s">
        <v>337</v>
      </c>
      <c r="F280" s="170" t="s">
        <v>338</v>
      </c>
      <c r="G280" s="171" t="s">
        <v>132</v>
      </c>
      <c r="H280" s="172">
        <v>3.0470000000000002</v>
      </c>
      <c r="I280" s="173"/>
      <c r="J280" s="174">
        <f>ROUND(I280*H280,2)</f>
        <v>0</v>
      </c>
      <c r="K280" s="170" t="s">
        <v>133</v>
      </c>
      <c r="L280" s="39"/>
      <c r="M280" s="175" t="s">
        <v>1</v>
      </c>
      <c r="N280" s="176" t="s">
        <v>38</v>
      </c>
      <c r="O280" s="77"/>
      <c r="P280" s="177">
        <f>O280*H280</f>
        <v>0</v>
      </c>
      <c r="Q280" s="177">
        <v>1.0000000000000001E-05</v>
      </c>
      <c r="R280" s="177">
        <f>Q280*H280</f>
        <v>3.0470000000000005E-05</v>
      </c>
      <c r="S280" s="177">
        <v>0</v>
      </c>
      <c r="T280" s="17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79" t="s">
        <v>127</v>
      </c>
      <c r="AT280" s="179" t="s">
        <v>123</v>
      </c>
      <c r="AU280" s="179" t="s">
        <v>83</v>
      </c>
      <c r="AY280" s="19" t="s">
        <v>120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9" t="s">
        <v>81</v>
      </c>
      <c r="BK280" s="180">
        <f>ROUND(I280*H280,2)</f>
        <v>0</v>
      </c>
      <c r="BL280" s="19" t="s">
        <v>127</v>
      </c>
      <c r="BM280" s="179" t="s">
        <v>339</v>
      </c>
    </row>
    <row r="281" s="2" customFormat="1">
      <c r="A281" s="38"/>
      <c r="B281" s="39"/>
      <c r="C281" s="38"/>
      <c r="D281" s="181" t="s">
        <v>129</v>
      </c>
      <c r="E281" s="38"/>
      <c r="F281" s="182" t="s">
        <v>340</v>
      </c>
      <c r="G281" s="38"/>
      <c r="H281" s="38"/>
      <c r="I281" s="183"/>
      <c r="J281" s="38"/>
      <c r="K281" s="38"/>
      <c r="L281" s="39"/>
      <c r="M281" s="184"/>
      <c r="N281" s="185"/>
      <c r="O281" s="77"/>
      <c r="P281" s="77"/>
      <c r="Q281" s="77"/>
      <c r="R281" s="77"/>
      <c r="S281" s="77"/>
      <c r="T281" s="7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129</v>
      </c>
      <c r="AU281" s="19" t="s">
        <v>83</v>
      </c>
    </row>
    <row r="282" s="14" customFormat="1">
      <c r="A282" s="14"/>
      <c r="B282" s="193"/>
      <c r="C282" s="14"/>
      <c r="D282" s="181" t="s">
        <v>136</v>
      </c>
      <c r="E282" s="194" t="s">
        <v>1</v>
      </c>
      <c r="F282" s="195" t="s">
        <v>271</v>
      </c>
      <c r="G282" s="14"/>
      <c r="H282" s="196">
        <v>3.0470000000000002</v>
      </c>
      <c r="I282" s="197"/>
      <c r="J282" s="14"/>
      <c r="K282" s="14"/>
      <c r="L282" s="193"/>
      <c r="M282" s="198"/>
      <c r="N282" s="199"/>
      <c r="O282" s="199"/>
      <c r="P282" s="199"/>
      <c r="Q282" s="199"/>
      <c r="R282" s="199"/>
      <c r="S282" s="199"/>
      <c r="T282" s="20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4" t="s">
        <v>136</v>
      </c>
      <c r="AU282" s="194" t="s">
        <v>83</v>
      </c>
      <c r="AV282" s="14" t="s">
        <v>83</v>
      </c>
      <c r="AW282" s="14" t="s">
        <v>30</v>
      </c>
      <c r="AX282" s="14" t="s">
        <v>73</v>
      </c>
      <c r="AY282" s="194" t="s">
        <v>120</v>
      </c>
    </row>
    <row r="283" s="15" customFormat="1">
      <c r="A283" s="15"/>
      <c r="B283" s="201"/>
      <c r="C283" s="15"/>
      <c r="D283" s="181" t="s">
        <v>136</v>
      </c>
      <c r="E283" s="202" t="s">
        <v>1</v>
      </c>
      <c r="F283" s="203" t="s">
        <v>141</v>
      </c>
      <c r="G283" s="15"/>
      <c r="H283" s="204">
        <v>3.0470000000000002</v>
      </c>
      <c r="I283" s="205"/>
      <c r="J283" s="15"/>
      <c r="K283" s="15"/>
      <c r="L283" s="201"/>
      <c r="M283" s="206"/>
      <c r="N283" s="207"/>
      <c r="O283" s="207"/>
      <c r="P283" s="207"/>
      <c r="Q283" s="207"/>
      <c r="R283" s="207"/>
      <c r="S283" s="207"/>
      <c r="T283" s="20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02" t="s">
        <v>136</v>
      </c>
      <c r="AU283" s="202" t="s">
        <v>83</v>
      </c>
      <c r="AV283" s="15" t="s">
        <v>127</v>
      </c>
      <c r="AW283" s="15" t="s">
        <v>30</v>
      </c>
      <c r="AX283" s="15" t="s">
        <v>81</v>
      </c>
      <c r="AY283" s="202" t="s">
        <v>120</v>
      </c>
    </row>
    <row r="284" s="2" customFormat="1" ht="16.5" customHeight="1">
      <c r="A284" s="38"/>
      <c r="B284" s="167"/>
      <c r="C284" s="168" t="s">
        <v>341</v>
      </c>
      <c r="D284" s="168" t="s">
        <v>123</v>
      </c>
      <c r="E284" s="169" t="s">
        <v>342</v>
      </c>
      <c r="F284" s="170" t="s">
        <v>343</v>
      </c>
      <c r="G284" s="171" t="s">
        <v>132</v>
      </c>
      <c r="H284" s="172">
        <v>30</v>
      </c>
      <c r="I284" s="173"/>
      <c r="J284" s="174">
        <f>ROUND(I284*H284,2)</f>
        <v>0</v>
      </c>
      <c r="K284" s="170" t="s">
        <v>133</v>
      </c>
      <c r="L284" s="39"/>
      <c r="M284" s="175" t="s">
        <v>1</v>
      </c>
      <c r="N284" s="176" t="s">
        <v>38</v>
      </c>
      <c r="O284" s="77"/>
      <c r="P284" s="177">
        <f>O284*H284</f>
        <v>0</v>
      </c>
      <c r="Q284" s="177">
        <v>0</v>
      </c>
      <c r="R284" s="177">
        <f>Q284*H284</f>
        <v>0</v>
      </c>
      <c r="S284" s="177">
        <v>0</v>
      </c>
      <c r="T284" s="17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79" t="s">
        <v>127</v>
      </c>
      <c r="AT284" s="179" t="s">
        <v>123</v>
      </c>
      <c r="AU284" s="179" t="s">
        <v>83</v>
      </c>
      <c r="AY284" s="19" t="s">
        <v>120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9" t="s">
        <v>81</v>
      </c>
      <c r="BK284" s="180">
        <f>ROUND(I284*H284,2)</f>
        <v>0</v>
      </c>
      <c r="BL284" s="19" t="s">
        <v>127</v>
      </c>
      <c r="BM284" s="179" t="s">
        <v>344</v>
      </c>
    </row>
    <row r="285" s="2" customFormat="1">
      <c r="A285" s="38"/>
      <c r="B285" s="39"/>
      <c r="C285" s="38"/>
      <c r="D285" s="181" t="s">
        <v>129</v>
      </c>
      <c r="E285" s="38"/>
      <c r="F285" s="182" t="s">
        <v>345</v>
      </c>
      <c r="G285" s="38"/>
      <c r="H285" s="38"/>
      <c r="I285" s="183"/>
      <c r="J285" s="38"/>
      <c r="K285" s="38"/>
      <c r="L285" s="39"/>
      <c r="M285" s="184"/>
      <c r="N285" s="185"/>
      <c r="O285" s="77"/>
      <c r="P285" s="77"/>
      <c r="Q285" s="77"/>
      <c r="R285" s="77"/>
      <c r="S285" s="77"/>
      <c r="T285" s="7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129</v>
      </c>
      <c r="AU285" s="19" t="s">
        <v>83</v>
      </c>
    </row>
    <row r="286" s="2" customFormat="1" ht="24.15" customHeight="1">
      <c r="A286" s="38"/>
      <c r="B286" s="167"/>
      <c r="C286" s="168" t="s">
        <v>346</v>
      </c>
      <c r="D286" s="168" t="s">
        <v>123</v>
      </c>
      <c r="E286" s="169" t="s">
        <v>347</v>
      </c>
      <c r="F286" s="170" t="s">
        <v>348</v>
      </c>
      <c r="G286" s="171" t="s">
        <v>132</v>
      </c>
      <c r="H286" s="172">
        <v>26.527000000000001</v>
      </c>
      <c r="I286" s="173"/>
      <c r="J286" s="174">
        <f>ROUND(I286*H286,2)</f>
        <v>0</v>
      </c>
      <c r="K286" s="170" t="s">
        <v>133</v>
      </c>
      <c r="L286" s="39"/>
      <c r="M286" s="175" t="s">
        <v>1</v>
      </c>
      <c r="N286" s="176" t="s">
        <v>38</v>
      </c>
      <c r="O286" s="77"/>
      <c r="P286" s="177">
        <f>O286*H286</f>
        <v>0</v>
      </c>
      <c r="Q286" s="177">
        <v>0</v>
      </c>
      <c r="R286" s="177">
        <f>Q286*H286</f>
        <v>0</v>
      </c>
      <c r="S286" s="177">
        <v>0.017000000000000001</v>
      </c>
      <c r="T286" s="178">
        <f>S286*H286</f>
        <v>0.45095900000000005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9" t="s">
        <v>127</v>
      </c>
      <c r="AT286" s="179" t="s">
        <v>123</v>
      </c>
      <c r="AU286" s="179" t="s">
        <v>83</v>
      </c>
      <c r="AY286" s="19" t="s">
        <v>120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9" t="s">
        <v>81</v>
      </c>
      <c r="BK286" s="180">
        <f>ROUND(I286*H286,2)</f>
        <v>0</v>
      </c>
      <c r="BL286" s="19" t="s">
        <v>127</v>
      </c>
      <c r="BM286" s="179" t="s">
        <v>349</v>
      </c>
    </row>
    <row r="287" s="2" customFormat="1">
      <c r="A287" s="38"/>
      <c r="B287" s="39"/>
      <c r="C287" s="38"/>
      <c r="D287" s="181" t="s">
        <v>129</v>
      </c>
      <c r="E287" s="38"/>
      <c r="F287" s="182" t="s">
        <v>350</v>
      </c>
      <c r="G287" s="38"/>
      <c r="H287" s="38"/>
      <c r="I287" s="183"/>
      <c r="J287" s="38"/>
      <c r="K287" s="38"/>
      <c r="L287" s="39"/>
      <c r="M287" s="184"/>
      <c r="N287" s="185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129</v>
      </c>
      <c r="AU287" s="19" t="s">
        <v>83</v>
      </c>
    </row>
    <row r="288" s="14" customFormat="1">
      <c r="A288" s="14"/>
      <c r="B288" s="193"/>
      <c r="C288" s="14"/>
      <c r="D288" s="181" t="s">
        <v>136</v>
      </c>
      <c r="E288" s="194" t="s">
        <v>1</v>
      </c>
      <c r="F288" s="195" t="s">
        <v>351</v>
      </c>
      <c r="G288" s="14"/>
      <c r="H288" s="196">
        <v>4.3200000000000003</v>
      </c>
      <c r="I288" s="197"/>
      <c r="J288" s="14"/>
      <c r="K288" s="14"/>
      <c r="L288" s="193"/>
      <c r="M288" s="198"/>
      <c r="N288" s="199"/>
      <c r="O288" s="199"/>
      <c r="P288" s="199"/>
      <c r="Q288" s="199"/>
      <c r="R288" s="199"/>
      <c r="S288" s="199"/>
      <c r="T288" s="20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4" t="s">
        <v>136</v>
      </c>
      <c r="AU288" s="194" t="s">
        <v>83</v>
      </c>
      <c r="AV288" s="14" t="s">
        <v>83</v>
      </c>
      <c r="AW288" s="14" t="s">
        <v>30</v>
      </c>
      <c r="AX288" s="14" t="s">
        <v>73</v>
      </c>
      <c r="AY288" s="194" t="s">
        <v>120</v>
      </c>
    </row>
    <row r="289" s="14" customFormat="1">
      <c r="A289" s="14"/>
      <c r="B289" s="193"/>
      <c r="C289" s="14"/>
      <c r="D289" s="181" t="s">
        <v>136</v>
      </c>
      <c r="E289" s="194" t="s">
        <v>1</v>
      </c>
      <c r="F289" s="195" t="s">
        <v>352</v>
      </c>
      <c r="G289" s="14"/>
      <c r="H289" s="196">
        <v>1.2070000000000001</v>
      </c>
      <c r="I289" s="197"/>
      <c r="J289" s="14"/>
      <c r="K289" s="14"/>
      <c r="L289" s="193"/>
      <c r="M289" s="198"/>
      <c r="N289" s="199"/>
      <c r="O289" s="199"/>
      <c r="P289" s="199"/>
      <c r="Q289" s="199"/>
      <c r="R289" s="199"/>
      <c r="S289" s="199"/>
      <c r="T289" s="20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4" t="s">
        <v>136</v>
      </c>
      <c r="AU289" s="194" t="s">
        <v>83</v>
      </c>
      <c r="AV289" s="14" t="s">
        <v>83</v>
      </c>
      <c r="AW289" s="14" t="s">
        <v>30</v>
      </c>
      <c r="AX289" s="14" t="s">
        <v>73</v>
      </c>
      <c r="AY289" s="194" t="s">
        <v>120</v>
      </c>
    </row>
    <row r="290" s="14" customFormat="1">
      <c r="A290" s="14"/>
      <c r="B290" s="193"/>
      <c r="C290" s="14"/>
      <c r="D290" s="181" t="s">
        <v>136</v>
      </c>
      <c r="E290" s="194" t="s">
        <v>1</v>
      </c>
      <c r="F290" s="195" t="s">
        <v>148</v>
      </c>
      <c r="G290" s="14"/>
      <c r="H290" s="196">
        <v>21</v>
      </c>
      <c r="I290" s="197"/>
      <c r="J290" s="14"/>
      <c r="K290" s="14"/>
      <c r="L290" s="193"/>
      <c r="M290" s="198"/>
      <c r="N290" s="199"/>
      <c r="O290" s="199"/>
      <c r="P290" s="199"/>
      <c r="Q290" s="199"/>
      <c r="R290" s="199"/>
      <c r="S290" s="199"/>
      <c r="T290" s="20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4" t="s">
        <v>136</v>
      </c>
      <c r="AU290" s="194" t="s">
        <v>83</v>
      </c>
      <c r="AV290" s="14" t="s">
        <v>83</v>
      </c>
      <c r="AW290" s="14" t="s">
        <v>30</v>
      </c>
      <c r="AX290" s="14" t="s">
        <v>73</v>
      </c>
      <c r="AY290" s="194" t="s">
        <v>120</v>
      </c>
    </row>
    <row r="291" s="15" customFormat="1">
      <c r="A291" s="15"/>
      <c r="B291" s="201"/>
      <c r="C291" s="15"/>
      <c r="D291" s="181" t="s">
        <v>136</v>
      </c>
      <c r="E291" s="202" t="s">
        <v>1</v>
      </c>
      <c r="F291" s="203" t="s">
        <v>141</v>
      </c>
      <c r="G291" s="15"/>
      <c r="H291" s="204">
        <v>26.527000000000001</v>
      </c>
      <c r="I291" s="205"/>
      <c r="J291" s="15"/>
      <c r="K291" s="15"/>
      <c r="L291" s="201"/>
      <c r="M291" s="206"/>
      <c r="N291" s="207"/>
      <c r="O291" s="207"/>
      <c r="P291" s="207"/>
      <c r="Q291" s="207"/>
      <c r="R291" s="207"/>
      <c r="S291" s="207"/>
      <c r="T291" s="20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02" t="s">
        <v>136</v>
      </c>
      <c r="AU291" s="202" t="s">
        <v>83</v>
      </c>
      <c r="AV291" s="15" t="s">
        <v>127</v>
      </c>
      <c r="AW291" s="15" t="s">
        <v>30</v>
      </c>
      <c r="AX291" s="15" t="s">
        <v>81</v>
      </c>
      <c r="AY291" s="202" t="s">
        <v>120</v>
      </c>
    </row>
    <row r="292" s="2" customFormat="1" ht="21.75" customHeight="1">
      <c r="A292" s="38"/>
      <c r="B292" s="167"/>
      <c r="C292" s="168" t="s">
        <v>353</v>
      </c>
      <c r="D292" s="168" t="s">
        <v>123</v>
      </c>
      <c r="E292" s="169" t="s">
        <v>354</v>
      </c>
      <c r="F292" s="170" t="s">
        <v>355</v>
      </c>
      <c r="G292" s="171" t="s">
        <v>132</v>
      </c>
      <c r="H292" s="172">
        <v>6.9690000000000003</v>
      </c>
      <c r="I292" s="173"/>
      <c r="J292" s="174">
        <f>ROUND(I292*H292,2)</f>
        <v>0</v>
      </c>
      <c r="K292" s="170" t="s">
        <v>133</v>
      </c>
      <c r="L292" s="39"/>
      <c r="M292" s="175" t="s">
        <v>1</v>
      </c>
      <c r="N292" s="176" t="s">
        <v>38</v>
      </c>
      <c r="O292" s="77"/>
      <c r="P292" s="177">
        <f>O292*H292</f>
        <v>0</v>
      </c>
      <c r="Q292" s="177">
        <v>0</v>
      </c>
      <c r="R292" s="177">
        <f>Q292*H292</f>
        <v>0</v>
      </c>
      <c r="S292" s="177">
        <v>0.058999999999999997</v>
      </c>
      <c r="T292" s="178">
        <f>S292*H292</f>
        <v>0.41117100000000001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79" t="s">
        <v>127</v>
      </c>
      <c r="AT292" s="179" t="s">
        <v>123</v>
      </c>
      <c r="AU292" s="179" t="s">
        <v>83</v>
      </c>
      <c r="AY292" s="19" t="s">
        <v>120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19" t="s">
        <v>81</v>
      </c>
      <c r="BK292" s="180">
        <f>ROUND(I292*H292,2)</f>
        <v>0</v>
      </c>
      <c r="BL292" s="19" t="s">
        <v>127</v>
      </c>
      <c r="BM292" s="179" t="s">
        <v>356</v>
      </c>
    </row>
    <row r="293" s="2" customFormat="1">
      <c r="A293" s="38"/>
      <c r="B293" s="39"/>
      <c r="C293" s="38"/>
      <c r="D293" s="181" t="s">
        <v>129</v>
      </c>
      <c r="E293" s="38"/>
      <c r="F293" s="182" t="s">
        <v>357</v>
      </c>
      <c r="G293" s="38"/>
      <c r="H293" s="38"/>
      <c r="I293" s="183"/>
      <c r="J293" s="38"/>
      <c r="K293" s="38"/>
      <c r="L293" s="39"/>
      <c r="M293" s="184"/>
      <c r="N293" s="185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129</v>
      </c>
      <c r="AU293" s="19" t="s">
        <v>83</v>
      </c>
    </row>
    <row r="294" s="14" customFormat="1">
      <c r="A294" s="14"/>
      <c r="B294" s="193"/>
      <c r="C294" s="14"/>
      <c r="D294" s="181" t="s">
        <v>136</v>
      </c>
      <c r="E294" s="194" t="s">
        <v>1</v>
      </c>
      <c r="F294" s="195" t="s">
        <v>358</v>
      </c>
      <c r="G294" s="14"/>
      <c r="H294" s="196">
        <v>5.04</v>
      </c>
      <c r="I294" s="197"/>
      <c r="J294" s="14"/>
      <c r="K294" s="14"/>
      <c r="L294" s="193"/>
      <c r="M294" s="198"/>
      <c r="N294" s="199"/>
      <c r="O294" s="199"/>
      <c r="P294" s="199"/>
      <c r="Q294" s="199"/>
      <c r="R294" s="199"/>
      <c r="S294" s="199"/>
      <c r="T294" s="20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4" t="s">
        <v>136</v>
      </c>
      <c r="AU294" s="194" t="s">
        <v>83</v>
      </c>
      <c r="AV294" s="14" t="s">
        <v>83</v>
      </c>
      <c r="AW294" s="14" t="s">
        <v>30</v>
      </c>
      <c r="AX294" s="14" t="s">
        <v>73</v>
      </c>
      <c r="AY294" s="194" t="s">
        <v>120</v>
      </c>
    </row>
    <row r="295" s="14" customFormat="1">
      <c r="A295" s="14"/>
      <c r="B295" s="193"/>
      <c r="C295" s="14"/>
      <c r="D295" s="181" t="s">
        <v>136</v>
      </c>
      <c r="E295" s="194" t="s">
        <v>1</v>
      </c>
      <c r="F295" s="195" t="s">
        <v>359</v>
      </c>
      <c r="G295" s="14"/>
      <c r="H295" s="196">
        <v>1.9290000000000001</v>
      </c>
      <c r="I295" s="197"/>
      <c r="J295" s="14"/>
      <c r="K295" s="14"/>
      <c r="L295" s="193"/>
      <c r="M295" s="198"/>
      <c r="N295" s="199"/>
      <c r="O295" s="199"/>
      <c r="P295" s="199"/>
      <c r="Q295" s="199"/>
      <c r="R295" s="199"/>
      <c r="S295" s="199"/>
      <c r="T295" s="20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4" t="s">
        <v>136</v>
      </c>
      <c r="AU295" s="194" t="s">
        <v>83</v>
      </c>
      <c r="AV295" s="14" t="s">
        <v>83</v>
      </c>
      <c r="AW295" s="14" t="s">
        <v>30</v>
      </c>
      <c r="AX295" s="14" t="s">
        <v>73</v>
      </c>
      <c r="AY295" s="194" t="s">
        <v>120</v>
      </c>
    </row>
    <row r="296" s="15" customFormat="1">
      <c r="A296" s="15"/>
      <c r="B296" s="201"/>
      <c r="C296" s="15"/>
      <c r="D296" s="181" t="s">
        <v>136</v>
      </c>
      <c r="E296" s="202" t="s">
        <v>1</v>
      </c>
      <c r="F296" s="203" t="s">
        <v>141</v>
      </c>
      <c r="G296" s="15"/>
      <c r="H296" s="204">
        <v>6.9690000000000003</v>
      </c>
      <c r="I296" s="205"/>
      <c r="J296" s="15"/>
      <c r="K296" s="15"/>
      <c r="L296" s="201"/>
      <c r="M296" s="206"/>
      <c r="N296" s="207"/>
      <c r="O296" s="207"/>
      <c r="P296" s="207"/>
      <c r="Q296" s="207"/>
      <c r="R296" s="207"/>
      <c r="S296" s="207"/>
      <c r="T296" s="20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02" t="s">
        <v>136</v>
      </c>
      <c r="AU296" s="202" t="s">
        <v>83</v>
      </c>
      <c r="AV296" s="15" t="s">
        <v>127</v>
      </c>
      <c r="AW296" s="15" t="s">
        <v>30</v>
      </c>
      <c r="AX296" s="15" t="s">
        <v>81</v>
      </c>
      <c r="AY296" s="202" t="s">
        <v>120</v>
      </c>
    </row>
    <row r="297" s="2" customFormat="1" ht="24.15" customHeight="1">
      <c r="A297" s="38"/>
      <c r="B297" s="167"/>
      <c r="C297" s="168" t="s">
        <v>360</v>
      </c>
      <c r="D297" s="168" t="s">
        <v>123</v>
      </c>
      <c r="E297" s="169" t="s">
        <v>361</v>
      </c>
      <c r="F297" s="170" t="s">
        <v>362</v>
      </c>
      <c r="G297" s="171" t="s">
        <v>132</v>
      </c>
      <c r="H297" s="172">
        <v>1.8480000000000001</v>
      </c>
      <c r="I297" s="173"/>
      <c r="J297" s="174">
        <f>ROUND(I297*H297,2)</f>
        <v>0</v>
      </c>
      <c r="K297" s="170" t="s">
        <v>133</v>
      </c>
      <c r="L297" s="39"/>
      <c r="M297" s="175" t="s">
        <v>1</v>
      </c>
      <c r="N297" s="176" t="s">
        <v>38</v>
      </c>
      <c r="O297" s="77"/>
      <c r="P297" s="177">
        <f>O297*H297</f>
        <v>0</v>
      </c>
      <c r="Q297" s="177">
        <v>0</v>
      </c>
      <c r="R297" s="177">
        <f>Q297*H297</f>
        <v>0</v>
      </c>
      <c r="S297" s="177">
        <v>0.060999999999999999</v>
      </c>
      <c r="T297" s="178">
        <f>S297*H297</f>
        <v>0.11272800000000001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79" t="s">
        <v>127</v>
      </c>
      <c r="AT297" s="179" t="s">
        <v>123</v>
      </c>
      <c r="AU297" s="179" t="s">
        <v>83</v>
      </c>
      <c r="AY297" s="19" t="s">
        <v>120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9" t="s">
        <v>81</v>
      </c>
      <c r="BK297" s="180">
        <f>ROUND(I297*H297,2)</f>
        <v>0</v>
      </c>
      <c r="BL297" s="19" t="s">
        <v>127</v>
      </c>
      <c r="BM297" s="179" t="s">
        <v>363</v>
      </c>
    </row>
    <row r="298" s="2" customFormat="1">
      <c r="A298" s="38"/>
      <c r="B298" s="39"/>
      <c r="C298" s="38"/>
      <c r="D298" s="181" t="s">
        <v>129</v>
      </c>
      <c r="E298" s="38"/>
      <c r="F298" s="182" t="s">
        <v>364</v>
      </c>
      <c r="G298" s="38"/>
      <c r="H298" s="38"/>
      <c r="I298" s="183"/>
      <c r="J298" s="38"/>
      <c r="K298" s="38"/>
      <c r="L298" s="39"/>
      <c r="M298" s="184"/>
      <c r="N298" s="185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129</v>
      </c>
      <c r="AU298" s="19" t="s">
        <v>83</v>
      </c>
    </row>
    <row r="299" s="14" customFormat="1">
      <c r="A299" s="14"/>
      <c r="B299" s="193"/>
      <c r="C299" s="14"/>
      <c r="D299" s="181" t="s">
        <v>136</v>
      </c>
      <c r="E299" s="194" t="s">
        <v>1</v>
      </c>
      <c r="F299" s="195" t="s">
        <v>365</v>
      </c>
      <c r="G299" s="14"/>
      <c r="H299" s="196">
        <v>1.8480000000000001</v>
      </c>
      <c r="I299" s="197"/>
      <c r="J299" s="14"/>
      <c r="K299" s="14"/>
      <c r="L299" s="193"/>
      <c r="M299" s="198"/>
      <c r="N299" s="199"/>
      <c r="O299" s="199"/>
      <c r="P299" s="199"/>
      <c r="Q299" s="199"/>
      <c r="R299" s="199"/>
      <c r="S299" s="199"/>
      <c r="T299" s="20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4" t="s">
        <v>136</v>
      </c>
      <c r="AU299" s="194" t="s">
        <v>83</v>
      </c>
      <c r="AV299" s="14" t="s">
        <v>83</v>
      </c>
      <c r="AW299" s="14" t="s">
        <v>30</v>
      </c>
      <c r="AX299" s="14" t="s">
        <v>81</v>
      </c>
      <c r="AY299" s="194" t="s">
        <v>120</v>
      </c>
    </row>
    <row r="300" s="2" customFormat="1" ht="24.15" customHeight="1">
      <c r="A300" s="38"/>
      <c r="B300" s="167"/>
      <c r="C300" s="168" t="s">
        <v>366</v>
      </c>
      <c r="D300" s="168" t="s">
        <v>123</v>
      </c>
      <c r="E300" s="169" t="s">
        <v>367</v>
      </c>
      <c r="F300" s="170" t="s">
        <v>368</v>
      </c>
      <c r="G300" s="171" t="s">
        <v>369</v>
      </c>
      <c r="H300" s="172">
        <v>3.3159999999999998</v>
      </c>
      <c r="I300" s="173"/>
      <c r="J300" s="174">
        <f>ROUND(I300*H300,2)</f>
        <v>0</v>
      </c>
      <c r="K300" s="170" t="s">
        <v>133</v>
      </c>
      <c r="L300" s="39"/>
      <c r="M300" s="175" t="s">
        <v>1</v>
      </c>
      <c r="N300" s="176" t="s">
        <v>38</v>
      </c>
      <c r="O300" s="77"/>
      <c r="P300" s="177">
        <f>O300*H300</f>
        <v>0</v>
      </c>
      <c r="Q300" s="177">
        <v>0</v>
      </c>
      <c r="R300" s="177">
        <f>Q300*H300</f>
        <v>0</v>
      </c>
      <c r="S300" s="177">
        <v>1.95</v>
      </c>
      <c r="T300" s="178">
        <f>S300*H300</f>
        <v>6.4661999999999997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79" t="s">
        <v>127</v>
      </c>
      <c r="AT300" s="179" t="s">
        <v>123</v>
      </c>
      <c r="AU300" s="179" t="s">
        <v>83</v>
      </c>
      <c r="AY300" s="19" t="s">
        <v>120</v>
      </c>
      <c r="BE300" s="180">
        <f>IF(N300="základní",J300,0)</f>
        <v>0</v>
      </c>
      <c r="BF300" s="180">
        <f>IF(N300="snížená",J300,0)</f>
        <v>0</v>
      </c>
      <c r="BG300" s="180">
        <f>IF(N300="zákl. přenesená",J300,0)</f>
        <v>0</v>
      </c>
      <c r="BH300" s="180">
        <f>IF(N300="sníž. přenesená",J300,0)</f>
        <v>0</v>
      </c>
      <c r="BI300" s="180">
        <f>IF(N300="nulová",J300,0)</f>
        <v>0</v>
      </c>
      <c r="BJ300" s="19" t="s">
        <v>81</v>
      </c>
      <c r="BK300" s="180">
        <f>ROUND(I300*H300,2)</f>
        <v>0</v>
      </c>
      <c r="BL300" s="19" t="s">
        <v>127</v>
      </c>
      <c r="BM300" s="179" t="s">
        <v>370</v>
      </c>
    </row>
    <row r="301" s="2" customFormat="1">
      <c r="A301" s="38"/>
      <c r="B301" s="39"/>
      <c r="C301" s="38"/>
      <c r="D301" s="181" t="s">
        <v>129</v>
      </c>
      <c r="E301" s="38"/>
      <c r="F301" s="182" t="s">
        <v>371</v>
      </c>
      <c r="G301" s="38"/>
      <c r="H301" s="38"/>
      <c r="I301" s="183"/>
      <c r="J301" s="38"/>
      <c r="K301" s="38"/>
      <c r="L301" s="39"/>
      <c r="M301" s="184"/>
      <c r="N301" s="185"/>
      <c r="O301" s="77"/>
      <c r="P301" s="77"/>
      <c r="Q301" s="77"/>
      <c r="R301" s="77"/>
      <c r="S301" s="77"/>
      <c r="T301" s="7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129</v>
      </c>
      <c r="AU301" s="19" t="s">
        <v>83</v>
      </c>
    </row>
    <row r="302" s="14" customFormat="1">
      <c r="A302" s="14"/>
      <c r="B302" s="193"/>
      <c r="C302" s="14"/>
      <c r="D302" s="181" t="s">
        <v>136</v>
      </c>
      <c r="E302" s="194" t="s">
        <v>1</v>
      </c>
      <c r="F302" s="195" t="s">
        <v>372</v>
      </c>
      <c r="G302" s="14"/>
      <c r="H302" s="196">
        <v>2.5920000000000001</v>
      </c>
      <c r="I302" s="197"/>
      <c r="J302" s="14"/>
      <c r="K302" s="14"/>
      <c r="L302" s="193"/>
      <c r="M302" s="198"/>
      <c r="N302" s="199"/>
      <c r="O302" s="199"/>
      <c r="P302" s="199"/>
      <c r="Q302" s="199"/>
      <c r="R302" s="199"/>
      <c r="S302" s="199"/>
      <c r="T302" s="20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4" t="s">
        <v>136</v>
      </c>
      <c r="AU302" s="194" t="s">
        <v>83</v>
      </c>
      <c r="AV302" s="14" t="s">
        <v>83</v>
      </c>
      <c r="AW302" s="14" t="s">
        <v>30</v>
      </c>
      <c r="AX302" s="14" t="s">
        <v>73</v>
      </c>
      <c r="AY302" s="194" t="s">
        <v>120</v>
      </c>
    </row>
    <row r="303" s="14" customFormat="1">
      <c r="A303" s="14"/>
      <c r="B303" s="193"/>
      <c r="C303" s="14"/>
      <c r="D303" s="181" t="s">
        <v>136</v>
      </c>
      <c r="E303" s="194" t="s">
        <v>1</v>
      </c>
      <c r="F303" s="195" t="s">
        <v>373</v>
      </c>
      <c r="G303" s="14"/>
      <c r="H303" s="196">
        <v>0.72399999999999998</v>
      </c>
      <c r="I303" s="197"/>
      <c r="J303" s="14"/>
      <c r="K303" s="14"/>
      <c r="L303" s="193"/>
      <c r="M303" s="198"/>
      <c r="N303" s="199"/>
      <c r="O303" s="199"/>
      <c r="P303" s="199"/>
      <c r="Q303" s="199"/>
      <c r="R303" s="199"/>
      <c r="S303" s="199"/>
      <c r="T303" s="20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4" t="s">
        <v>136</v>
      </c>
      <c r="AU303" s="194" t="s">
        <v>83</v>
      </c>
      <c r="AV303" s="14" t="s">
        <v>83</v>
      </c>
      <c r="AW303" s="14" t="s">
        <v>30</v>
      </c>
      <c r="AX303" s="14" t="s">
        <v>73</v>
      </c>
      <c r="AY303" s="194" t="s">
        <v>120</v>
      </c>
    </row>
    <row r="304" s="15" customFormat="1">
      <c r="A304" s="15"/>
      <c r="B304" s="201"/>
      <c r="C304" s="15"/>
      <c r="D304" s="181" t="s">
        <v>136</v>
      </c>
      <c r="E304" s="202" t="s">
        <v>1</v>
      </c>
      <c r="F304" s="203" t="s">
        <v>141</v>
      </c>
      <c r="G304" s="15"/>
      <c r="H304" s="204">
        <v>3.3159999999999998</v>
      </c>
      <c r="I304" s="205"/>
      <c r="J304" s="15"/>
      <c r="K304" s="15"/>
      <c r="L304" s="201"/>
      <c r="M304" s="206"/>
      <c r="N304" s="207"/>
      <c r="O304" s="207"/>
      <c r="P304" s="207"/>
      <c r="Q304" s="207"/>
      <c r="R304" s="207"/>
      <c r="S304" s="207"/>
      <c r="T304" s="208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2" t="s">
        <v>136</v>
      </c>
      <c r="AU304" s="202" t="s">
        <v>83</v>
      </c>
      <c r="AV304" s="15" t="s">
        <v>127</v>
      </c>
      <c r="AW304" s="15" t="s">
        <v>30</v>
      </c>
      <c r="AX304" s="15" t="s">
        <v>81</v>
      </c>
      <c r="AY304" s="202" t="s">
        <v>120</v>
      </c>
    </row>
    <row r="305" s="2" customFormat="1" ht="37.8" customHeight="1">
      <c r="A305" s="38"/>
      <c r="B305" s="167"/>
      <c r="C305" s="168" t="s">
        <v>374</v>
      </c>
      <c r="D305" s="168" t="s">
        <v>123</v>
      </c>
      <c r="E305" s="169" t="s">
        <v>375</v>
      </c>
      <c r="F305" s="170" t="s">
        <v>376</v>
      </c>
      <c r="G305" s="171" t="s">
        <v>132</v>
      </c>
      <c r="H305" s="172">
        <v>5.5270000000000001</v>
      </c>
      <c r="I305" s="173"/>
      <c r="J305" s="174">
        <f>ROUND(I305*H305,2)</f>
        <v>0</v>
      </c>
      <c r="K305" s="170" t="s">
        <v>133</v>
      </c>
      <c r="L305" s="39"/>
      <c r="M305" s="175" t="s">
        <v>1</v>
      </c>
      <c r="N305" s="176" t="s">
        <v>38</v>
      </c>
      <c r="O305" s="77"/>
      <c r="P305" s="177">
        <f>O305*H305</f>
        <v>0</v>
      </c>
      <c r="Q305" s="177">
        <v>0</v>
      </c>
      <c r="R305" s="177">
        <f>Q305*H305</f>
        <v>0</v>
      </c>
      <c r="S305" s="177">
        <v>0.045999999999999999</v>
      </c>
      <c r="T305" s="178">
        <f>S305*H305</f>
        <v>0.25424200000000002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79" t="s">
        <v>127</v>
      </c>
      <c r="AT305" s="179" t="s">
        <v>123</v>
      </c>
      <c r="AU305" s="179" t="s">
        <v>83</v>
      </c>
      <c r="AY305" s="19" t="s">
        <v>120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19" t="s">
        <v>81</v>
      </c>
      <c r="BK305" s="180">
        <f>ROUND(I305*H305,2)</f>
        <v>0</v>
      </c>
      <c r="BL305" s="19" t="s">
        <v>127</v>
      </c>
      <c r="BM305" s="179" t="s">
        <v>377</v>
      </c>
    </row>
    <row r="306" s="2" customFormat="1">
      <c r="A306" s="38"/>
      <c r="B306" s="39"/>
      <c r="C306" s="38"/>
      <c r="D306" s="181" t="s">
        <v>129</v>
      </c>
      <c r="E306" s="38"/>
      <c r="F306" s="182" t="s">
        <v>378</v>
      </c>
      <c r="G306" s="38"/>
      <c r="H306" s="38"/>
      <c r="I306" s="183"/>
      <c r="J306" s="38"/>
      <c r="K306" s="38"/>
      <c r="L306" s="39"/>
      <c r="M306" s="184"/>
      <c r="N306" s="185"/>
      <c r="O306" s="77"/>
      <c r="P306" s="77"/>
      <c r="Q306" s="77"/>
      <c r="R306" s="77"/>
      <c r="S306" s="77"/>
      <c r="T306" s="7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9" t="s">
        <v>129</v>
      </c>
      <c r="AU306" s="19" t="s">
        <v>83</v>
      </c>
    </row>
    <row r="307" s="14" customFormat="1">
      <c r="A307" s="14"/>
      <c r="B307" s="193"/>
      <c r="C307" s="14"/>
      <c r="D307" s="181" t="s">
        <v>136</v>
      </c>
      <c r="E307" s="194" t="s">
        <v>1</v>
      </c>
      <c r="F307" s="195" t="s">
        <v>379</v>
      </c>
      <c r="G307" s="14"/>
      <c r="H307" s="196">
        <v>4.3200000000000003</v>
      </c>
      <c r="I307" s="197"/>
      <c r="J307" s="14"/>
      <c r="K307" s="14"/>
      <c r="L307" s="193"/>
      <c r="M307" s="198"/>
      <c r="N307" s="199"/>
      <c r="O307" s="199"/>
      <c r="P307" s="199"/>
      <c r="Q307" s="199"/>
      <c r="R307" s="199"/>
      <c r="S307" s="199"/>
      <c r="T307" s="20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4" t="s">
        <v>136</v>
      </c>
      <c r="AU307" s="194" t="s">
        <v>83</v>
      </c>
      <c r="AV307" s="14" t="s">
        <v>83</v>
      </c>
      <c r="AW307" s="14" t="s">
        <v>30</v>
      </c>
      <c r="AX307" s="14" t="s">
        <v>73</v>
      </c>
      <c r="AY307" s="194" t="s">
        <v>120</v>
      </c>
    </row>
    <row r="308" s="14" customFormat="1">
      <c r="A308" s="14"/>
      <c r="B308" s="193"/>
      <c r="C308" s="14"/>
      <c r="D308" s="181" t="s">
        <v>136</v>
      </c>
      <c r="E308" s="194" t="s">
        <v>1</v>
      </c>
      <c r="F308" s="195" t="s">
        <v>352</v>
      </c>
      <c r="G308" s="14"/>
      <c r="H308" s="196">
        <v>1.2070000000000001</v>
      </c>
      <c r="I308" s="197"/>
      <c r="J308" s="14"/>
      <c r="K308" s="14"/>
      <c r="L308" s="193"/>
      <c r="M308" s="198"/>
      <c r="N308" s="199"/>
      <c r="O308" s="199"/>
      <c r="P308" s="199"/>
      <c r="Q308" s="199"/>
      <c r="R308" s="199"/>
      <c r="S308" s="199"/>
      <c r="T308" s="20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4" t="s">
        <v>136</v>
      </c>
      <c r="AU308" s="194" t="s">
        <v>83</v>
      </c>
      <c r="AV308" s="14" t="s">
        <v>83</v>
      </c>
      <c r="AW308" s="14" t="s">
        <v>30</v>
      </c>
      <c r="AX308" s="14" t="s">
        <v>73</v>
      </c>
      <c r="AY308" s="194" t="s">
        <v>120</v>
      </c>
    </row>
    <row r="309" s="15" customFormat="1">
      <c r="A309" s="15"/>
      <c r="B309" s="201"/>
      <c r="C309" s="15"/>
      <c r="D309" s="181" t="s">
        <v>136</v>
      </c>
      <c r="E309" s="202" t="s">
        <v>1</v>
      </c>
      <c r="F309" s="203" t="s">
        <v>141</v>
      </c>
      <c r="G309" s="15"/>
      <c r="H309" s="204">
        <v>5.5270000000000001</v>
      </c>
      <c r="I309" s="205"/>
      <c r="J309" s="15"/>
      <c r="K309" s="15"/>
      <c r="L309" s="201"/>
      <c r="M309" s="206"/>
      <c r="N309" s="207"/>
      <c r="O309" s="207"/>
      <c r="P309" s="207"/>
      <c r="Q309" s="207"/>
      <c r="R309" s="207"/>
      <c r="S309" s="207"/>
      <c r="T309" s="20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02" t="s">
        <v>136</v>
      </c>
      <c r="AU309" s="202" t="s">
        <v>83</v>
      </c>
      <c r="AV309" s="15" t="s">
        <v>127</v>
      </c>
      <c r="AW309" s="15" t="s">
        <v>30</v>
      </c>
      <c r="AX309" s="15" t="s">
        <v>81</v>
      </c>
      <c r="AY309" s="202" t="s">
        <v>120</v>
      </c>
    </row>
    <row r="310" s="2" customFormat="1" ht="37.8" customHeight="1">
      <c r="A310" s="38"/>
      <c r="B310" s="167"/>
      <c r="C310" s="168" t="s">
        <v>380</v>
      </c>
      <c r="D310" s="168" t="s">
        <v>123</v>
      </c>
      <c r="E310" s="169" t="s">
        <v>381</v>
      </c>
      <c r="F310" s="170" t="s">
        <v>382</v>
      </c>
      <c r="G310" s="171" t="s">
        <v>132</v>
      </c>
      <c r="H310" s="172">
        <v>26.527000000000001</v>
      </c>
      <c r="I310" s="173"/>
      <c r="J310" s="174">
        <f>ROUND(I310*H310,2)</f>
        <v>0</v>
      </c>
      <c r="K310" s="170" t="s">
        <v>133</v>
      </c>
      <c r="L310" s="39"/>
      <c r="M310" s="175" t="s">
        <v>1</v>
      </c>
      <c r="N310" s="176" t="s">
        <v>38</v>
      </c>
      <c r="O310" s="77"/>
      <c r="P310" s="177">
        <f>O310*H310</f>
        <v>0</v>
      </c>
      <c r="Q310" s="177">
        <v>0</v>
      </c>
      <c r="R310" s="177">
        <f>Q310*H310</f>
        <v>0</v>
      </c>
      <c r="S310" s="177">
        <v>0.058999999999999997</v>
      </c>
      <c r="T310" s="178">
        <f>S310*H310</f>
        <v>1.5650930000000001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79" t="s">
        <v>127</v>
      </c>
      <c r="AT310" s="179" t="s">
        <v>123</v>
      </c>
      <c r="AU310" s="179" t="s">
        <v>83</v>
      </c>
      <c r="AY310" s="19" t="s">
        <v>120</v>
      </c>
      <c r="BE310" s="180">
        <f>IF(N310="základní",J310,0)</f>
        <v>0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9" t="s">
        <v>81</v>
      </c>
      <c r="BK310" s="180">
        <f>ROUND(I310*H310,2)</f>
        <v>0</v>
      </c>
      <c r="BL310" s="19" t="s">
        <v>127</v>
      </c>
      <c r="BM310" s="179" t="s">
        <v>383</v>
      </c>
    </row>
    <row r="311" s="2" customFormat="1">
      <c r="A311" s="38"/>
      <c r="B311" s="39"/>
      <c r="C311" s="38"/>
      <c r="D311" s="181" t="s">
        <v>129</v>
      </c>
      <c r="E311" s="38"/>
      <c r="F311" s="182" t="s">
        <v>384</v>
      </c>
      <c r="G311" s="38"/>
      <c r="H311" s="38"/>
      <c r="I311" s="183"/>
      <c r="J311" s="38"/>
      <c r="K311" s="38"/>
      <c r="L311" s="39"/>
      <c r="M311" s="184"/>
      <c r="N311" s="185"/>
      <c r="O311" s="77"/>
      <c r="P311" s="77"/>
      <c r="Q311" s="77"/>
      <c r="R311" s="77"/>
      <c r="S311" s="77"/>
      <c r="T311" s="7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129</v>
      </c>
      <c r="AU311" s="19" t="s">
        <v>83</v>
      </c>
    </row>
    <row r="312" s="14" customFormat="1">
      <c r="A312" s="14"/>
      <c r="B312" s="193"/>
      <c r="C312" s="14"/>
      <c r="D312" s="181" t="s">
        <v>136</v>
      </c>
      <c r="E312" s="194" t="s">
        <v>1</v>
      </c>
      <c r="F312" s="195" t="s">
        <v>379</v>
      </c>
      <c r="G312" s="14"/>
      <c r="H312" s="196">
        <v>4.3200000000000003</v>
      </c>
      <c r="I312" s="197"/>
      <c r="J312" s="14"/>
      <c r="K312" s="14"/>
      <c r="L312" s="193"/>
      <c r="M312" s="198"/>
      <c r="N312" s="199"/>
      <c r="O312" s="199"/>
      <c r="P312" s="199"/>
      <c r="Q312" s="199"/>
      <c r="R312" s="199"/>
      <c r="S312" s="199"/>
      <c r="T312" s="20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4" t="s">
        <v>136</v>
      </c>
      <c r="AU312" s="194" t="s">
        <v>83</v>
      </c>
      <c r="AV312" s="14" t="s">
        <v>83</v>
      </c>
      <c r="AW312" s="14" t="s">
        <v>30</v>
      </c>
      <c r="AX312" s="14" t="s">
        <v>73</v>
      </c>
      <c r="AY312" s="194" t="s">
        <v>120</v>
      </c>
    </row>
    <row r="313" s="14" customFormat="1">
      <c r="A313" s="14"/>
      <c r="B313" s="193"/>
      <c r="C313" s="14"/>
      <c r="D313" s="181" t="s">
        <v>136</v>
      </c>
      <c r="E313" s="194" t="s">
        <v>1</v>
      </c>
      <c r="F313" s="195" t="s">
        <v>352</v>
      </c>
      <c r="G313" s="14"/>
      <c r="H313" s="196">
        <v>1.2070000000000001</v>
      </c>
      <c r="I313" s="197"/>
      <c r="J313" s="14"/>
      <c r="K313" s="14"/>
      <c r="L313" s="193"/>
      <c r="M313" s="198"/>
      <c r="N313" s="199"/>
      <c r="O313" s="199"/>
      <c r="P313" s="199"/>
      <c r="Q313" s="199"/>
      <c r="R313" s="199"/>
      <c r="S313" s="199"/>
      <c r="T313" s="20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4" t="s">
        <v>136</v>
      </c>
      <c r="AU313" s="194" t="s">
        <v>83</v>
      </c>
      <c r="AV313" s="14" t="s">
        <v>83</v>
      </c>
      <c r="AW313" s="14" t="s">
        <v>30</v>
      </c>
      <c r="AX313" s="14" t="s">
        <v>73</v>
      </c>
      <c r="AY313" s="194" t="s">
        <v>120</v>
      </c>
    </row>
    <row r="314" s="14" customFormat="1">
      <c r="A314" s="14"/>
      <c r="B314" s="193"/>
      <c r="C314" s="14"/>
      <c r="D314" s="181" t="s">
        <v>136</v>
      </c>
      <c r="E314" s="194" t="s">
        <v>1</v>
      </c>
      <c r="F314" s="195" t="s">
        <v>148</v>
      </c>
      <c r="G314" s="14"/>
      <c r="H314" s="196">
        <v>21</v>
      </c>
      <c r="I314" s="197"/>
      <c r="J314" s="14"/>
      <c r="K314" s="14"/>
      <c r="L314" s="193"/>
      <c r="M314" s="198"/>
      <c r="N314" s="199"/>
      <c r="O314" s="199"/>
      <c r="P314" s="199"/>
      <c r="Q314" s="199"/>
      <c r="R314" s="199"/>
      <c r="S314" s="199"/>
      <c r="T314" s="20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4" t="s">
        <v>136</v>
      </c>
      <c r="AU314" s="194" t="s">
        <v>83</v>
      </c>
      <c r="AV314" s="14" t="s">
        <v>83</v>
      </c>
      <c r="AW314" s="14" t="s">
        <v>30</v>
      </c>
      <c r="AX314" s="14" t="s">
        <v>73</v>
      </c>
      <c r="AY314" s="194" t="s">
        <v>120</v>
      </c>
    </row>
    <row r="315" s="15" customFormat="1">
      <c r="A315" s="15"/>
      <c r="B315" s="201"/>
      <c r="C315" s="15"/>
      <c r="D315" s="181" t="s">
        <v>136</v>
      </c>
      <c r="E315" s="202" t="s">
        <v>1</v>
      </c>
      <c r="F315" s="203" t="s">
        <v>141</v>
      </c>
      <c r="G315" s="15"/>
      <c r="H315" s="204">
        <v>26.527000000000001</v>
      </c>
      <c r="I315" s="205"/>
      <c r="J315" s="15"/>
      <c r="K315" s="15"/>
      <c r="L315" s="201"/>
      <c r="M315" s="206"/>
      <c r="N315" s="207"/>
      <c r="O315" s="207"/>
      <c r="P315" s="207"/>
      <c r="Q315" s="207"/>
      <c r="R315" s="207"/>
      <c r="S315" s="207"/>
      <c r="T315" s="20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02" t="s">
        <v>136</v>
      </c>
      <c r="AU315" s="202" t="s">
        <v>83</v>
      </c>
      <c r="AV315" s="15" t="s">
        <v>127</v>
      </c>
      <c r="AW315" s="15" t="s">
        <v>30</v>
      </c>
      <c r="AX315" s="15" t="s">
        <v>81</v>
      </c>
      <c r="AY315" s="202" t="s">
        <v>120</v>
      </c>
    </row>
    <row r="316" s="2" customFormat="1" ht="24.15" customHeight="1">
      <c r="A316" s="38"/>
      <c r="B316" s="167"/>
      <c r="C316" s="168" t="s">
        <v>385</v>
      </c>
      <c r="D316" s="168" t="s">
        <v>123</v>
      </c>
      <c r="E316" s="169" t="s">
        <v>386</v>
      </c>
      <c r="F316" s="170" t="s">
        <v>387</v>
      </c>
      <c r="G316" s="171" t="s">
        <v>132</v>
      </c>
      <c r="H316" s="172">
        <v>26.527000000000001</v>
      </c>
      <c r="I316" s="173"/>
      <c r="J316" s="174">
        <f>ROUND(I316*H316,2)</f>
        <v>0</v>
      </c>
      <c r="K316" s="170" t="s">
        <v>133</v>
      </c>
      <c r="L316" s="39"/>
      <c r="M316" s="175" t="s">
        <v>1</v>
      </c>
      <c r="N316" s="176" t="s">
        <v>38</v>
      </c>
      <c r="O316" s="77"/>
      <c r="P316" s="177">
        <f>O316*H316</f>
        <v>0</v>
      </c>
      <c r="Q316" s="177">
        <v>0</v>
      </c>
      <c r="R316" s="177">
        <f>Q316*H316</f>
        <v>0</v>
      </c>
      <c r="S316" s="177">
        <v>0.0047800000000000004</v>
      </c>
      <c r="T316" s="178">
        <f>S316*H316</f>
        <v>0.12679906000000002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79" t="s">
        <v>127</v>
      </c>
      <c r="AT316" s="179" t="s">
        <v>123</v>
      </c>
      <c r="AU316" s="179" t="s">
        <v>83</v>
      </c>
      <c r="AY316" s="19" t="s">
        <v>120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9" t="s">
        <v>81</v>
      </c>
      <c r="BK316" s="180">
        <f>ROUND(I316*H316,2)</f>
        <v>0</v>
      </c>
      <c r="BL316" s="19" t="s">
        <v>127</v>
      </c>
      <c r="BM316" s="179" t="s">
        <v>388</v>
      </c>
    </row>
    <row r="317" s="2" customFormat="1">
      <c r="A317" s="38"/>
      <c r="B317" s="39"/>
      <c r="C317" s="38"/>
      <c r="D317" s="181" t="s">
        <v>129</v>
      </c>
      <c r="E317" s="38"/>
      <c r="F317" s="182" t="s">
        <v>389</v>
      </c>
      <c r="G317" s="38"/>
      <c r="H317" s="38"/>
      <c r="I317" s="183"/>
      <c r="J317" s="38"/>
      <c r="K317" s="38"/>
      <c r="L317" s="39"/>
      <c r="M317" s="184"/>
      <c r="N317" s="185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129</v>
      </c>
      <c r="AU317" s="19" t="s">
        <v>83</v>
      </c>
    </row>
    <row r="318" s="14" customFormat="1">
      <c r="A318" s="14"/>
      <c r="B318" s="193"/>
      <c r="C318" s="14"/>
      <c r="D318" s="181" t="s">
        <v>136</v>
      </c>
      <c r="E318" s="194" t="s">
        <v>1</v>
      </c>
      <c r="F318" s="195" t="s">
        <v>379</v>
      </c>
      <c r="G318" s="14"/>
      <c r="H318" s="196">
        <v>4.3200000000000003</v>
      </c>
      <c r="I318" s="197"/>
      <c r="J318" s="14"/>
      <c r="K318" s="14"/>
      <c r="L318" s="193"/>
      <c r="M318" s="198"/>
      <c r="N318" s="199"/>
      <c r="O318" s="199"/>
      <c r="P318" s="199"/>
      <c r="Q318" s="199"/>
      <c r="R318" s="199"/>
      <c r="S318" s="199"/>
      <c r="T318" s="20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4" t="s">
        <v>136</v>
      </c>
      <c r="AU318" s="194" t="s">
        <v>83</v>
      </c>
      <c r="AV318" s="14" t="s">
        <v>83</v>
      </c>
      <c r="AW318" s="14" t="s">
        <v>30</v>
      </c>
      <c r="AX318" s="14" t="s">
        <v>73</v>
      </c>
      <c r="AY318" s="194" t="s">
        <v>120</v>
      </c>
    </row>
    <row r="319" s="14" customFormat="1">
      <c r="A319" s="14"/>
      <c r="B319" s="193"/>
      <c r="C319" s="14"/>
      <c r="D319" s="181" t="s">
        <v>136</v>
      </c>
      <c r="E319" s="194" t="s">
        <v>1</v>
      </c>
      <c r="F319" s="195" t="s">
        <v>352</v>
      </c>
      <c r="G319" s="14"/>
      <c r="H319" s="196">
        <v>1.2070000000000001</v>
      </c>
      <c r="I319" s="197"/>
      <c r="J319" s="14"/>
      <c r="K319" s="14"/>
      <c r="L319" s="193"/>
      <c r="M319" s="198"/>
      <c r="N319" s="199"/>
      <c r="O319" s="199"/>
      <c r="P319" s="199"/>
      <c r="Q319" s="199"/>
      <c r="R319" s="199"/>
      <c r="S319" s="199"/>
      <c r="T319" s="20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4" t="s">
        <v>136</v>
      </c>
      <c r="AU319" s="194" t="s">
        <v>83</v>
      </c>
      <c r="AV319" s="14" t="s">
        <v>83</v>
      </c>
      <c r="AW319" s="14" t="s">
        <v>30</v>
      </c>
      <c r="AX319" s="14" t="s">
        <v>73</v>
      </c>
      <c r="AY319" s="194" t="s">
        <v>120</v>
      </c>
    </row>
    <row r="320" s="14" customFormat="1">
      <c r="A320" s="14"/>
      <c r="B320" s="193"/>
      <c r="C320" s="14"/>
      <c r="D320" s="181" t="s">
        <v>136</v>
      </c>
      <c r="E320" s="194" t="s">
        <v>1</v>
      </c>
      <c r="F320" s="195" t="s">
        <v>148</v>
      </c>
      <c r="G320" s="14"/>
      <c r="H320" s="196">
        <v>21</v>
      </c>
      <c r="I320" s="197"/>
      <c r="J320" s="14"/>
      <c r="K320" s="14"/>
      <c r="L320" s="193"/>
      <c r="M320" s="198"/>
      <c r="N320" s="199"/>
      <c r="O320" s="199"/>
      <c r="P320" s="199"/>
      <c r="Q320" s="199"/>
      <c r="R320" s="199"/>
      <c r="S320" s="199"/>
      <c r="T320" s="20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4" t="s">
        <v>136</v>
      </c>
      <c r="AU320" s="194" t="s">
        <v>83</v>
      </c>
      <c r="AV320" s="14" t="s">
        <v>83</v>
      </c>
      <c r="AW320" s="14" t="s">
        <v>30</v>
      </c>
      <c r="AX320" s="14" t="s">
        <v>73</v>
      </c>
      <c r="AY320" s="194" t="s">
        <v>120</v>
      </c>
    </row>
    <row r="321" s="15" customFormat="1">
      <c r="A321" s="15"/>
      <c r="B321" s="201"/>
      <c r="C321" s="15"/>
      <c r="D321" s="181" t="s">
        <v>136</v>
      </c>
      <c r="E321" s="202" t="s">
        <v>1</v>
      </c>
      <c r="F321" s="203" t="s">
        <v>141</v>
      </c>
      <c r="G321" s="15"/>
      <c r="H321" s="204">
        <v>26.527000000000001</v>
      </c>
      <c r="I321" s="205"/>
      <c r="J321" s="15"/>
      <c r="K321" s="15"/>
      <c r="L321" s="201"/>
      <c r="M321" s="206"/>
      <c r="N321" s="207"/>
      <c r="O321" s="207"/>
      <c r="P321" s="207"/>
      <c r="Q321" s="207"/>
      <c r="R321" s="207"/>
      <c r="S321" s="207"/>
      <c r="T321" s="208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02" t="s">
        <v>136</v>
      </c>
      <c r="AU321" s="202" t="s">
        <v>83</v>
      </c>
      <c r="AV321" s="15" t="s">
        <v>127</v>
      </c>
      <c r="AW321" s="15" t="s">
        <v>30</v>
      </c>
      <c r="AX321" s="15" t="s">
        <v>81</v>
      </c>
      <c r="AY321" s="202" t="s">
        <v>120</v>
      </c>
    </row>
    <row r="322" s="2" customFormat="1" ht="24.15" customHeight="1">
      <c r="A322" s="38"/>
      <c r="B322" s="167"/>
      <c r="C322" s="168" t="s">
        <v>390</v>
      </c>
      <c r="D322" s="168" t="s">
        <v>123</v>
      </c>
      <c r="E322" s="169" t="s">
        <v>391</v>
      </c>
      <c r="F322" s="170" t="s">
        <v>392</v>
      </c>
      <c r="G322" s="171" t="s">
        <v>132</v>
      </c>
      <c r="H322" s="172">
        <v>30</v>
      </c>
      <c r="I322" s="173"/>
      <c r="J322" s="174">
        <f>ROUND(I322*H322,2)</f>
        <v>0</v>
      </c>
      <c r="K322" s="170" t="s">
        <v>133</v>
      </c>
      <c r="L322" s="39"/>
      <c r="M322" s="175" t="s">
        <v>1</v>
      </c>
      <c r="N322" s="176" t="s">
        <v>38</v>
      </c>
      <c r="O322" s="77"/>
      <c r="P322" s="177">
        <f>O322*H322</f>
        <v>0</v>
      </c>
      <c r="Q322" s="177">
        <v>0</v>
      </c>
      <c r="R322" s="177">
        <f>Q322*H322</f>
        <v>0</v>
      </c>
      <c r="S322" s="177">
        <v>0</v>
      </c>
      <c r="T322" s="17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79" t="s">
        <v>127</v>
      </c>
      <c r="AT322" s="179" t="s">
        <v>123</v>
      </c>
      <c r="AU322" s="179" t="s">
        <v>83</v>
      </c>
      <c r="AY322" s="19" t="s">
        <v>120</v>
      </c>
      <c r="BE322" s="180">
        <f>IF(N322="základní",J322,0)</f>
        <v>0</v>
      </c>
      <c r="BF322" s="180">
        <f>IF(N322="snížená",J322,0)</f>
        <v>0</v>
      </c>
      <c r="BG322" s="180">
        <f>IF(N322="zákl. přenesená",J322,0)</f>
        <v>0</v>
      </c>
      <c r="BH322" s="180">
        <f>IF(N322="sníž. přenesená",J322,0)</f>
        <v>0</v>
      </c>
      <c r="BI322" s="180">
        <f>IF(N322="nulová",J322,0)</f>
        <v>0</v>
      </c>
      <c r="BJ322" s="19" t="s">
        <v>81</v>
      </c>
      <c r="BK322" s="180">
        <f>ROUND(I322*H322,2)</f>
        <v>0</v>
      </c>
      <c r="BL322" s="19" t="s">
        <v>127</v>
      </c>
      <c r="BM322" s="179" t="s">
        <v>393</v>
      </c>
    </row>
    <row r="323" s="2" customFormat="1">
      <c r="A323" s="38"/>
      <c r="B323" s="39"/>
      <c r="C323" s="38"/>
      <c r="D323" s="181" t="s">
        <v>129</v>
      </c>
      <c r="E323" s="38"/>
      <c r="F323" s="182" t="s">
        <v>394</v>
      </c>
      <c r="G323" s="38"/>
      <c r="H323" s="38"/>
      <c r="I323" s="183"/>
      <c r="J323" s="38"/>
      <c r="K323" s="38"/>
      <c r="L323" s="39"/>
      <c r="M323" s="184"/>
      <c r="N323" s="185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129</v>
      </c>
      <c r="AU323" s="19" t="s">
        <v>83</v>
      </c>
    </row>
    <row r="324" s="14" customFormat="1">
      <c r="A324" s="14"/>
      <c r="B324" s="193"/>
      <c r="C324" s="14"/>
      <c r="D324" s="181" t="s">
        <v>136</v>
      </c>
      <c r="E324" s="194" t="s">
        <v>1</v>
      </c>
      <c r="F324" s="195" t="s">
        <v>395</v>
      </c>
      <c r="G324" s="14"/>
      <c r="H324" s="196">
        <v>30</v>
      </c>
      <c r="I324" s="197"/>
      <c r="J324" s="14"/>
      <c r="K324" s="14"/>
      <c r="L324" s="193"/>
      <c r="M324" s="198"/>
      <c r="N324" s="199"/>
      <c r="O324" s="199"/>
      <c r="P324" s="199"/>
      <c r="Q324" s="199"/>
      <c r="R324" s="199"/>
      <c r="S324" s="199"/>
      <c r="T324" s="20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4" t="s">
        <v>136</v>
      </c>
      <c r="AU324" s="194" t="s">
        <v>83</v>
      </c>
      <c r="AV324" s="14" t="s">
        <v>83</v>
      </c>
      <c r="AW324" s="14" t="s">
        <v>30</v>
      </c>
      <c r="AX324" s="14" t="s">
        <v>81</v>
      </c>
      <c r="AY324" s="194" t="s">
        <v>120</v>
      </c>
    </row>
    <row r="325" s="2" customFormat="1" ht="24.15" customHeight="1">
      <c r="A325" s="38"/>
      <c r="B325" s="167"/>
      <c r="C325" s="168" t="s">
        <v>396</v>
      </c>
      <c r="D325" s="168" t="s">
        <v>123</v>
      </c>
      <c r="E325" s="169" t="s">
        <v>397</v>
      </c>
      <c r="F325" s="170" t="s">
        <v>398</v>
      </c>
      <c r="G325" s="171" t="s">
        <v>132</v>
      </c>
      <c r="H325" s="172">
        <v>126</v>
      </c>
      <c r="I325" s="173"/>
      <c r="J325" s="174">
        <f>ROUND(I325*H325,2)</f>
        <v>0</v>
      </c>
      <c r="K325" s="170" t="s">
        <v>133</v>
      </c>
      <c r="L325" s="39"/>
      <c r="M325" s="175" t="s">
        <v>1</v>
      </c>
      <c r="N325" s="176" t="s">
        <v>38</v>
      </c>
      <c r="O325" s="77"/>
      <c r="P325" s="177">
        <f>O325*H325</f>
        <v>0</v>
      </c>
      <c r="Q325" s="177">
        <v>0</v>
      </c>
      <c r="R325" s="177">
        <f>Q325*H325</f>
        <v>0</v>
      </c>
      <c r="S325" s="177">
        <v>0</v>
      </c>
      <c r="T325" s="17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79" t="s">
        <v>127</v>
      </c>
      <c r="AT325" s="179" t="s">
        <v>123</v>
      </c>
      <c r="AU325" s="179" t="s">
        <v>83</v>
      </c>
      <c r="AY325" s="19" t="s">
        <v>120</v>
      </c>
      <c r="BE325" s="180">
        <f>IF(N325="základní",J325,0)</f>
        <v>0</v>
      </c>
      <c r="BF325" s="180">
        <f>IF(N325="snížená",J325,0)</f>
        <v>0</v>
      </c>
      <c r="BG325" s="180">
        <f>IF(N325="zákl. přenesená",J325,0)</f>
        <v>0</v>
      </c>
      <c r="BH325" s="180">
        <f>IF(N325="sníž. přenesená",J325,0)</f>
        <v>0</v>
      </c>
      <c r="BI325" s="180">
        <f>IF(N325="nulová",J325,0)</f>
        <v>0</v>
      </c>
      <c r="BJ325" s="19" t="s">
        <v>81</v>
      </c>
      <c r="BK325" s="180">
        <f>ROUND(I325*H325,2)</f>
        <v>0</v>
      </c>
      <c r="BL325" s="19" t="s">
        <v>127</v>
      </c>
      <c r="BM325" s="179" t="s">
        <v>399</v>
      </c>
    </row>
    <row r="326" s="2" customFormat="1">
      <c r="A326" s="38"/>
      <c r="B326" s="39"/>
      <c r="C326" s="38"/>
      <c r="D326" s="181" t="s">
        <v>129</v>
      </c>
      <c r="E326" s="38"/>
      <c r="F326" s="182" t="s">
        <v>400</v>
      </c>
      <c r="G326" s="38"/>
      <c r="H326" s="38"/>
      <c r="I326" s="183"/>
      <c r="J326" s="38"/>
      <c r="K326" s="38"/>
      <c r="L326" s="39"/>
      <c r="M326" s="184"/>
      <c r="N326" s="185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129</v>
      </c>
      <c r="AU326" s="19" t="s">
        <v>83</v>
      </c>
    </row>
    <row r="327" s="14" customFormat="1">
      <c r="A327" s="14"/>
      <c r="B327" s="193"/>
      <c r="C327" s="14"/>
      <c r="D327" s="181" t="s">
        <v>136</v>
      </c>
      <c r="E327" s="194" t="s">
        <v>1</v>
      </c>
      <c r="F327" s="195" t="s">
        <v>292</v>
      </c>
      <c r="G327" s="14"/>
      <c r="H327" s="196">
        <v>126</v>
      </c>
      <c r="I327" s="197"/>
      <c r="J327" s="14"/>
      <c r="K327" s="14"/>
      <c r="L327" s="193"/>
      <c r="M327" s="198"/>
      <c r="N327" s="199"/>
      <c r="O327" s="199"/>
      <c r="P327" s="199"/>
      <c r="Q327" s="199"/>
      <c r="R327" s="199"/>
      <c r="S327" s="199"/>
      <c r="T327" s="20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4" t="s">
        <v>136</v>
      </c>
      <c r="AU327" s="194" t="s">
        <v>83</v>
      </c>
      <c r="AV327" s="14" t="s">
        <v>83</v>
      </c>
      <c r="AW327" s="14" t="s">
        <v>30</v>
      </c>
      <c r="AX327" s="14" t="s">
        <v>81</v>
      </c>
      <c r="AY327" s="194" t="s">
        <v>120</v>
      </c>
    </row>
    <row r="328" s="2" customFormat="1" ht="24.15" customHeight="1">
      <c r="A328" s="38"/>
      <c r="B328" s="167"/>
      <c r="C328" s="168" t="s">
        <v>401</v>
      </c>
      <c r="D328" s="168" t="s">
        <v>123</v>
      </c>
      <c r="E328" s="169" t="s">
        <v>402</v>
      </c>
      <c r="F328" s="170" t="s">
        <v>403</v>
      </c>
      <c r="G328" s="171" t="s">
        <v>132</v>
      </c>
      <c r="H328" s="172">
        <v>126</v>
      </c>
      <c r="I328" s="173"/>
      <c r="J328" s="174">
        <f>ROUND(I328*H328,2)</f>
        <v>0</v>
      </c>
      <c r="K328" s="170" t="s">
        <v>133</v>
      </c>
      <c r="L328" s="39"/>
      <c r="M328" s="175" t="s">
        <v>1</v>
      </c>
      <c r="N328" s="176" t="s">
        <v>38</v>
      </c>
      <c r="O328" s="77"/>
      <c r="P328" s="177">
        <f>O328*H328</f>
        <v>0</v>
      </c>
      <c r="Q328" s="177">
        <v>0</v>
      </c>
      <c r="R328" s="177">
        <f>Q328*H328</f>
        <v>0</v>
      </c>
      <c r="S328" s="177">
        <v>0</v>
      </c>
      <c r="T328" s="17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79" t="s">
        <v>127</v>
      </c>
      <c r="AT328" s="179" t="s">
        <v>123</v>
      </c>
      <c r="AU328" s="179" t="s">
        <v>83</v>
      </c>
      <c r="AY328" s="19" t="s">
        <v>120</v>
      </c>
      <c r="BE328" s="180">
        <f>IF(N328="základní",J328,0)</f>
        <v>0</v>
      </c>
      <c r="BF328" s="180">
        <f>IF(N328="snížená",J328,0)</f>
        <v>0</v>
      </c>
      <c r="BG328" s="180">
        <f>IF(N328="zákl. přenesená",J328,0)</f>
        <v>0</v>
      </c>
      <c r="BH328" s="180">
        <f>IF(N328="sníž. přenesená",J328,0)</f>
        <v>0</v>
      </c>
      <c r="BI328" s="180">
        <f>IF(N328="nulová",J328,0)</f>
        <v>0</v>
      </c>
      <c r="BJ328" s="19" t="s">
        <v>81</v>
      </c>
      <c r="BK328" s="180">
        <f>ROUND(I328*H328,2)</f>
        <v>0</v>
      </c>
      <c r="BL328" s="19" t="s">
        <v>127</v>
      </c>
      <c r="BM328" s="179" t="s">
        <v>404</v>
      </c>
    </row>
    <row r="329" s="2" customFormat="1">
      <c r="A329" s="38"/>
      <c r="B329" s="39"/>
      <c r="C329" s="38"/>
      <c r="D329" s="181" t="s">
        <v>129</v>
      </c>
      <c r="E329" s="38"/>
      <c r="F329" s="182" t="s">
        <v>405</v>
      </c>
      <c r="G329" s="38"/>
      <c r="H329" s="38"/>
      <c r="I329" s="183"/>
      <c r="J329" s="38"/>
      <c r="K329" s="38"/>
      <c r="L329" s="39"/>
      <c r="M329" s="184"/>
      <c r="N329" s="185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129</v>
      </c>
      <c r="AU329" s="19" t="s">
        <v>83</v>
      </c>
    </row>
    <row r="330" s="14" customFormat="1">
      <c r="A330" s="14"/>
      <c r="B330" s="193"/>
      <c r="C330" s="14"/>
      <c r="D330" s="181" t="s">
        <v>136</v>
      </c>
      <c r="E330" s="194" t="s">
        <v>1</v>
      </c>
      <c r="F330" s="195" t="s">
        <v>292</v>
      </c>
      <c r="G330" s="14"/>
      <c r="H330" s="196">
        <v>126</v>
      </c>
      <c r="I330" s="197"/>
      <c r="J330" s="14"/>
      <c r="K330" s="14"/>
      <c r="L330" s="193"/>
      <c r="M330" s="198"/>
      <c r="N330" s="199"/>
      <c r="O330" s="199"/>
      <c r="P330" s="199"/>
      <c r="Q330" s="199"/>
      <c r="R330" s="199"/>
      <c r="S330" s="199"/>
      <c r="T330" s="20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4" t="s">
        <v>136</v>
      </c>
      <c r="AU330" s="194" t="s">
        <v>83</v>
      </c>
      <c r="AV330" s="14" t="s">
        <v>83</v>
      </c>
      <c r="AW330" s="14" t="s">
        <v>30</v>
      </c>
      <c r="AX330" s="14" t="s">
        <v>81</v>
      </c>
      <c r="AY330" s="194" t="s">
        <v>120</v>
      </c>
    </row>
    <row r="331" s="2" customFormat="1" ht="44.25" customHeight="1">
      <c r="A331" s="38"/>
      <c r="B331" s="167"/>
      <c r="C331" s="168" t="s">
        <v>406</v>
      </c>
      <c r="D331" s="168" t="s">
        <v>123</v>
      </c>
      <c r="E331" s="169" t="s">
        <v>407</v>
      </c>
      <c r="F331" s="170" t="s">
        <v>408</v>
      </c>
      <c r="G331" s="171" t="s">
        <v>126</v>
      </c>
      <c r="H331" s="172">
        <v>1</v>
      </c>
      <c r="I331" s="173"/>
      <c r="J331" s="174">
        <f>ROUND(I331*H331,2)</f>
        <v>0</v>
      </c>
      <c r="K331" s="170" t="s">
        <v>1</v>
      </c>
      <c r="L331" s="39"/>
      <c r="M331" s="175" t="s">
        <v>1</v>
      </c>
      <c r="N331" s="176" t="s">
        <v>38</v>
      </c>
      <c r="O331" s="77"/>
      <c r="P331" s="177">
        <f>O331*H331</f>
        <v>0</v>
      </c>
      <c r="Q331" s="177">
        <v>0</v>
      </c>
      <c r="R331" s="177">
        <f>Q331*H331</f>
        <v>0</v>
      </c>
      <c r="S331" s="177">
        <v>0</v>
      </c>
      <c r="T331" s="17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79" t="s">
        <v>127</v>
      </c>
      <c r="AT331" s="179" t="s">
        <v>123</v>
      </c>
      <c r="AU331" s="179" t="s">
        <v>83</v>
      </c>
      <c r="AY331" s="19" t="s">
        <v>120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19" t="s">
        <v>81</v>
      </c>
      <c r="BK331" s="180">
        <f>ROUND(I331*H331,2)</f>
        <v>0</v>
      </c>
      <c r="BL331" s="19" t="s">
        <v>127</v>
      </c>
      <c r="BM331" s="179" t="s">
        <v>409</v>
      </c>
    </row>
    <row r="332" s="2" customFormat="1">
      <c r="A332" s="38"/>
      <c r="B332" s="39"/>
      <c r="C332" s="38"/>
      <c r="D332" s="181" t="s">
        <v>129</v>
      </c>
      <c r="E332" s="38"/>
      <c r="F332" s="182" t="s">
        <v>408</v>
      </c>
      <c r="G332" s="38"/>
      <c r="H332" s="38"/>
      <c r="I332" s="183"/>
      <c r="J332" s="38"/>
      <c r="K332" s="38"/>
      <c r="L332" s="39"/>
      <c r="M332" s="184"/>
      <c r="N332" s="185"/>
      <c r="O332" s="77"/>
      <c r="P332" s="77"/>
      <c r="Q332" s="77"/>
      <c r="R332" s="77"/>
      <c r="S332" s="77"/>
      <c r="T332" s="7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129</v>
      </c>
      <c r="AU332" s="19" t="s">
        <v>83</v>
      </c>
    </row>
    <row r="333" s="2" customFormat="1" ht="24.15" customHeight="1">
      <c r="A333" s="38"/>
      <c r="B333" s="167"/>
      <c r="C333" s="168" t="s">
        <v>410</v>
      </c>
      <c r="D333" s="168" t="s">
        <v>123</v>
      </c>
      <c r="E333" s="169" t="s">
        <v>411</v>
      </c>
      <c r="F333" s="170" t="s">
        <v>412</v>
      </c>
      <c r="G333" s="171" t="s">
        <v>126</v>
      </c>
      <c r="H333" s="172">
        <v>1</v>
      </c>
      <c r="I333" s="173"/>
      <c r="J333" s="174">
        <f>ROUND(I333*H333,2)</f>
        <v>0</v>
      </c>
      <c r="K333" s="170" t="s">
        <v>1</v>
      </c>
      <c r="L333" s="39"/>
      <c r="M333" s="175" t="s">
        <v>1</v>
      </c>
      <c r="N333" s="176" t="s">
        <v>38</v>
      </c>
      <c r="O333" s="77"/>
      <c r="P333" s="177">
        <f>O333*H333</f>
        <v>0</v>
      </c>
      <c r="Q333" s="177">
        <v>0</v>
      </c>
      <c r="R333" s="177">
        <f>Q333*H333</f>
        <v>0</v>
      </c>
      <c r="S333" s="177">
        <v>0</v>
      </c>
      <c r="T333" s="17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79" t="s">
        <v>127</v>
      </c>
      <c r="AT333" s="179" t="s">
        <v>123</v>
      </c>
      <c r="AU333" s="179" t="s">
        <v>83</v>
      </c>
      <c r="AY333" s="19" t="s">
        <v>120</v>
      </c>
      <c r="BE333" s="180">
        <f>IF(N333="základní",J333,0)</f>
        <v>0</v>
      </c>
      <c r="BF333" s="180">
        <f>IF(N333="snížená",J333,0)</f>
        <v>0</v>
      </c>
      <c r="BG333" s="180">
        <f>IF(N333="zákl. přenesená",J333,0)</f>
        <v>0</v>
      </c>
      <c r="BH333" s="180">
        <f>IF(N333="sníž. přenesená",J333,0)</f>
        <v>0</v>
      </c>
      <c r="BI333" s="180">
        <f>IF(N333="nulová",J333,0)</f>
        <v>0</v>
      </c>
      <c r="BJ333" s="19" t="s">
        <v>81</v>
      </c>
      <c r="BK333" s="180">
        <f>ROUND(I333*H333,2)</f>
        <v>0</v>
      </c>
      <c r="BL333" s="19" t="s">
        <v>127</v>
      </c>
      <c r="BM333" s="179" t="s">
        <v>413</v>
      </c>
    </row>
    <row r="334" s="2" customFormat="1">
      <c r="A334" s="38"/>
      <c r="B334" s="39"/>
      <c r="C334" s="38"/>
      <c r="D334" s="181" t="s">
        <v>129</v>
      </c>
      <c r="E334" s="38"/>
      <c r="F334" s="182" t="s">
        <v>412</v>
      </c>
      <c r="G334" s="38"/>
      <c r="H334" s="38"/>
      <c r="I334" s="183"/>
      <c r="J334" s="38"/>
      <c r="K334" s="38"/>
      <c r="L334" s="39"/>
      <c r="M334" s="184"/>
      <c r="N334" s="185"/>
      <c r="O334" s="77"/>
      <c r="P334" s="77"/>
      <c r="Q334" s="77"/>
      <c r="R334" s="77"/>
      <c r="S334" s="77"/>
      <c r="T334" s="7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129</v>
      </c>
      <c r="AU334" s="19" t="s">
        <v>83</v>
      </c>
    </row>
    <row r="335" s="2" customFormat="1" ht="24.15" customHeight="1">
      <c r="A335" s="38"/>
      <c r="B335" s="167"/>
      <c r="C335" s="168" t="s">
        <v>414</v>
      </c>
      <c r="D335" s="168" t="s">
        <v>123</v>
      </c>
      <c r="E335" s="169" t="s">
        <v>415</v>
      </c>
      <c r="F335" s="170" t="s">
        <v>416</v>
      </c>
      <c r="G335" s="171" t="s">
        <v>132</v>
      </c>
      <c r="H335" s="172">
        <v>3.5</v>
      </c>
      <c r="I335" s="173"/>
      <c r="J335" s="174">
        <f>ROUND(I335*H335,2)</f>
        <v>0</v>
      </c>
      <c r="K335" s="170" t="s">
        <v>1</v>
      </c>
      <c r="L335" s="39"/>
      <c r="M335" s="175" t="s">
        <v>1</v>
      </c>
      <c r="N335" s="176" t="s">
        <v>38</v>
      </c>
      <c r="O335" s="77"/>
      <c r="P335" s="177">
        <f>O335*H335</f>
        <v>0</v>
      </c>
      <c r="Q335" s="177">
        <v>0</v>
      </c>
      <c r="R335" s="177">
        <f>Q335*H335</f>
        <v>0</v>
      </c>
      <c r="S335" s="177">
        <v>0</v>
      </c>
      <c r="T335" s="17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79" t="s">
        <v>127</v>
      </c>
      <c r="AT335" s="179" t="s">
        <v>123</v>
      </c>
      <c r="AU335" s="179" t="s">
        <v>83</v>
      </c>
      <c r="AY335" s="19" t="s">
        <v>120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19" t="s">
        <v>81</v>
      </c>
      <c r="BK335" s="180">
        <f>ROUND(I335*H335,2)</f>
        <v>0</v>
      </c>
      <c r="BL335" s="19" t="s">
        <v>127</v>
      </c>
      <c r="BM335" s="179" t="s">
        <v>417</v>
      </c>
    </row>
    <row r="336" s="2" customFormat="1">
      <c r="A336" s="38"/>
      <c r="B336" s="39"/>
      <c r="C336" s="38"/>
      <c r="D336" s="181" t="s">
        <v>129</v>
      </c>
      <c r="E336" s="38"/>
      <c r="F336" s="182" t="s">
        <v>412</v>
      </c>
      <c r="G336" s="38"/>
      <c r="H336" s="38"/>
      <c r="I336" s="183"/>
      <c r="J336" s="38"/>
      <c r="K336" s="38"/>
      <c r="L336" s="39"/>
      <c r="M336" s="184"/>
      <c r="N336" s="185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129</v>
      </c>
      <c r="AU336" s="19" t="s">
        <v>83</v>
      </c>
    </row>
    <row r="337" s="14" customFormat="1">
      <c r="A337" s="14"/>
      <c r="B337" s="193"/>
      <c r="C337" s="14"/>
      <c r="D337" s="181" t="s">
        <v>136</v>
      </c>
      <c r="E337" s="194" t="s">
        <v>1</v>
      </c>
      <c r="F337" s="195" t="s">
        <v>418</v>
      </c>
      <c r="G337" s="14"/>
      <c r="H337" s="196">
        <v>3.5</v>
      </c>
      <c r="I337" s="197"/>
      <c r="J337" s="14"/>
      <c r="K337" s="14"/>
      <c r="L337" s="193"/>
      <c r="M337" s="198"/>
      <c r="N337" s="199"/>
      <c r="O337" s="199"/>
      <c r="P337" s="199"/>
      <c r="Q337" s="199"/>
      <c r="R337" s="199"/>
      <c r="S337" s="199"/>
      <c r="T337" s="20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4" t="s">
        <v>136</v>
      </c>
      <c r="AU337" s="194" t="s">
        <v>83</v>
      </c>
      <c r="AV337" s="14" t="s">
        <v>83</v>
      </c>
      <c r="AW337" s="14" t="s">
        <v>30</v>
      </c>
      <c r="AX337" s="14" t="s">
        <v>81</v>
      </c>
      <c r="AY337" s="194" t="s">
        <v>120</v>
      </c>
    </row>
    <row r="338" s="12" customFormat="1" ht="22.8" customHeight="1">
      <c r="A338" s="12"/>
      <c r="B338" s="154"/>
      <c r="C338" s="12"/>
      <c r="D338" s="155" t="s">
        <v>72</v>
      </c>
      <c r="E338" s="165" t="s">
        <v>419</v>
      </c>
      <c r="F338" s="165" t="s">
        <v>420</v>
      </c>
      <c r="G338" s="12"/>
      <c r="H338" s="12"/>
      <c r="I338" s="157"/>
      <c r="J338" s="166">
        <f>BK338</f>
        <v>0</v>
      </c>
      <c r="K338" s="12"/>
      <c r="L338" s="154"/>
      <c r="M338" s="159"/>
      <c r="N338" s="160"/>
      <c r="O338" s="160"/>
      <c r="P338" s="161">
        <f>SUM(P339:P349)</f>
        <v>0</v>
      </c>
      <c r="Q338" s="160"/>
      <c r="R338" s="161">
        <f>SUM(R339:R349)</f>
        <v>0</v>
      </c>
      <c r="S338" s="160"/>
      <c r="T338" s="162">
        <f>SUM(T339:T349)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55" t="s">
        <v>81</v>
      </c>
      <c r="AT338" s="163" t="s">
        <v>72</v>
      </c>
      <c r="AU338" s="163" t="s">
        <v>81</v>
      </c>
      <c r="AY338" s="155" t="s">
        <v>120</v>
      </c>
      <c r="BK338" s="164">
        <f>SUM(BK339:BK349)</f>
        <v>0</v>
      </c>
    </row>
    <row r="339" s="2" customFormat="1" ht="24.15" customHeight="1">
      <c r="A339" s="38"/>
      <c r="B339" s="167"/>
      <c r="C339" s="168" t="s">
        <v>421</v>
      </c>
      <c r="D339" s="168" t="s">
        <v>123</v>
      </c>
      <c r="E339" s="169" t="s">
        <v>422</v>
      </c>
      <c r="F339" s="170" t="s">
        <v>423</v>
      </c>
      <c r="G339" s="171" t="s">
        <v>424</v>
      </c>
      <c r="H339" s="172">
        <v>9.3989999999999991</v>
      </c>
      <c r="I339" s="173"/>
      <c r="J339" s="174">
        <f>ROUND(I339*H339,2)</f>
        <v>0</v>
      </c>
      <c r="K339" s="170" t="s">
        <v>133</v>
      </c>
      <c r="L339" s="39"/>
      <c r="M339" s="175" t="s">
        <v>1</v>
      </c>
      <c r="N339" s="176" t="s">
        <v>38</v>
      </c>
      <c r="O339" s="77"/>
      <c r="P339" s="177">
        <f>O339*H339</f>
        <v>0</v>
      </c>
      <c r="Q339" s="177">
        <v>0</v>
      </c>
      <c r="R339" s="177">
        <f>Q339*H339</f>
        <v>0</v>
      </c>
      <c r="S339" s="177">
        <v>0</v>
      </c>
      <c r="T339" s="17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79" t="s">
        <v>127</v>
      </c>
      <c r="AT339" s="179" t="s">
        <v>123</v>
      </c>
      <c r="AU339" s="179" t="s">
        <v>83</v>
      </c>
      <c r="AY339" s="19" t="s">
        <v>120</v>
      </c>
      <c r="BE339" s="180">
        <f>IF(N339="základní",J339,0)</f>
        <v>0</v>
      </c>
      <c r="BF339" s="180">
        <f>IF(N339="snížená",J339,0)</f>
        <v>0</v>
      </c>
      <c r="BG339" s="180">
        <f>IF(N339="zákl. přenesená",J339,0)</f>
        <v>0</v>
      </c>
      <c r="BH339" s="180">
        <f>IF(N339="sníž. přenesená",J339,0)</f>
        <v>0</v>
      </c>
      <c r="BI339" s="180">
        <f>IF(N339="nulová",J339,0)</f>
        <v>0</v>
      </c>
      <c r="BJ339" s="19" t="s">
        <v>81</v>
      </c>
      <c r="BK339" s="180">
        <f>ROUND(I339*H339,2)</f>
        <v>0</v>
      </c>
      <c r="BL339" s="19" t="s">
        <v>127</v>
      </c>
      <c r="BM339" s="179" t="s">
        <v>425</v>
      </c>
    </row>
    <row r="340" s="2" customFormat="1">
      <c r="A340" s="38"/>
      <c r="B340" s="39"/>
      <c r="C340" s="38"/>
      <c r="D340" s="181" t="s">
        <v>129</v>
      </c>
      <c r="E340" s="38"/>
      <c r="F340" s="182" t="s">
        <v>426</v>
      </c>
      <c r="G340" s="38"/>
      <c r="H340" s="38"/>
      <c r="I340" s="183"/>
      <c r="J340" s="38"/>
      <c r="K340" s="38"/>
      <c r="L340" s="39"/>
      <c r="M340" s="184"/>
      <c r="N340" s="185"/>
      <c r="O340" s="77"/>
      <c r="P340" s="77"/>
      <c r="Q340" s="77"/>
      <c r="R340" s="77"/>
      <c r="S340" s="77"/>
      <c r="T340" s="7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9" t="s">
        <v>129</v>
      </c>
      <c r="AU340" s="19" t="s">
        <v>83</v>
      </c>
    </row>
    <row r="341" s="2" customFormat="1" ht="24.15" customHeight="1">
      <c r="A341" s="38"/>
      <c r="B341" s="167"/>
      <c r="C341" s="168" t="s">
        <v>427</v>
      </c>
      <c r="D341" s="168" t="s">
        <v>123</v>
      </c>
      <c r="E341" s="169" t="s">
        <v>428</v>
      </c>
      <c r="F341" s="170" t="s">
        <v>429</v>
      </c>
      <c r="G341" s="171" t="s">
        <v>424</v>
      </c>
      <c r="H341" s="172">
        <v>9.3989999999999991</v>
      </c>
      <c r="I341" s="173"/>
      <c r="J341" s="174">
        <f>ROUND(I341*H341,2)</f>
        <v>0</v>
      </c>
      <c r="K341" s="170" t="s">
        <v>133</v>
      </c>
      <c r="L341" s="39"/>
      <c r="M341" s="175" t="s">
        <v>1</v>
      </c>
      <c r="N341" s="176" t="s">
        <v>38</v>
      </c>
      <c r="O341" s="77"/>
      <c r="P341" s="177">
        <f>O341*H341</f>
        <v>0</v>
      </c>
      <c r="Q341" s="177">
        <v>0</v>
      </c>
      <c r="R341" s="177">
        <f>Q341*H341</f>
        <v>0</v>
      </c>
      <c r="S341" s="177">
        <v>0</v>
      </c>
      <c r="T341" s="17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79" t="s">
        <v>127</v>
      </c>
      <c r="AT341" s="179" t="s">
        <v>123</v>
      </c>
      <c r="AU341" s="179" t="s">
        <v>83</v>
      </c>
      <c r="AY341" s="19" t="s">
        <v>120</v>
      </c>
      <c r="BE341" s="180">
        <f>IF(N341="základní",J341,0)</f>
        <v>0</v>
      </c>
      <c r="BF341" s="180">
        <f>IF(N341="snížená",J341,0)</f>
        <v>0</v>
      </c>
      <c r="BG341" s="180">
        <f>IF(N341="zákl. přenesená",J341,0)</f>
        <v>0</v>
      </c>
      <c r="BH341" s="180">
        <f>IF(N341="sníž. přenesená",J341,0)</f>
        <v>0</v>
      </c>
      <c r="BI341" s="180">
        <f>IF(N341="nulová",J341,0)</f>
        <v>0</v>
      </c>
      <c r="BJ341" s="19" t="s">
        <v>81</v>
      </c>
      <c r="BK341" s="180">
        <f>ROUND(I341*H341,2)</f>
        <v>0</v>
      </c>
      <c r="BL341" s="19" t="s">
        <v>127</v>
      </c>
      <c r="BM341" s="179" t="s">
        <v>430</v>
      </c>
    </row>
    <row r="342" s="2" customFormat="1">
      <c r="A342" s="38"/>
      <c r="B342" s="39"/>
      <c r="C342" s="38"/>
      <c r="D342" s="181" t="s">
        <v>129</v>
      </c>
      <c r="E342" s="38"/>
      <c r="F342" s="182" t="s">
        <v>431</v>
      </c>
      <c r="G342" s="38"/>
      <c r="H342" s="38"/>
      <c r="I342" s="183"/>
      <c r="J342" s="38"/>
      <c r="K342" s="38"/>
      <c r="L342" s="39"/>
      <c r="M342" s="184"/>
      <c r="N342" s="185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129</v>
      </c>
      <c r="AU342" s="19" t="s">
        <v>83</v>
      </c>
    </row>
    <row r="343" s="2" customFormat="1" ht="24.15" customHeight="1">
      <c r="A343" s="38"/>
      <c r="B343" s="167"/>
      <c r="C343" s="168" t="s">
        <v>432</v>
      </c>
      <c r="D343" s="168" t="s">
        <v>123</v>
      </c>
      <c r="E343" s="169" t="s">
        <v>433</v>
      </c>
      <c r="F343" s="170" t="s">
        <v>434</v>
      </c>
      <c r="G343" s="171" t="s">
        <v>424</v>
      </c>
      <c r="H343" s="172">
        <v>178.58099999999999</v>
      </c>
      <c r="I343" s="173"/>
      <c r="J343" s="174">
        <f>ROUND(I343*H343,2)</f>
        <v>0</v>
      </c>
      <c r="K343" s="170" t="s">
        <v>133</v>
      </c>
      <c r="L343" s="39"/>
      <c r="M343" s="175" t="s">
        <v>1</v>
      </c>
      <c r="N343" s="176" t="s">
        <v>38</v>
      </c>
      <c r="O343" s="77"/>
      <c r="P343" s="177">
        <f>O343*H343</f>
        <v>0</v>
      </c>
      <c r="Q343" s="177">
        <v>0</v>
      </c>
      <c r="R343" s="177">
        <f>Q343*H343</f>
        <v>0</v>
      </c>
      <c r="S343" s="177">
        <v>0</v>
      </c>
      <c r="T343" s="17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79" t="s">
        <v>127</v>
      </c>
      <c r="AT343" s="179" t="s">
        <v>123</v>
      </c>
      <c r="AU343" s="179" t="s">
        <v>83</v>
      </c>
      <c r="AY343" s="19" t="s">
        <v>120</v>
      </c>
      <c r="BE343" s="180">
        <f>IF(N343="základní",J343,0)</f>
        <v>0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19" t="s">
        <v>81</v>
      </c>
      <c r="BK343" s="180">
        <f>ROUND(I343*H343,2)</f>
        <v>0</v>
      </c>
      <c r="BL343" s="19" t="s">
        <v>127</v>
      </c>
      <c r="BM343" s="179" t="s">
        <v>435</v>
      </c>
    </row>
    <row r="344" s="2" customFormat="1">
      <c r="A344" s="38"/>
      <c r="B344" s="39"/>
      <c r="C344" s="38"/>
      <c r="D344" s="181" t="s">
        <v>129</v>
      </c>
      <c r="E344" s="38"/>
      <c r="F344" s="182" t="s">
        <v>436</v>
      </c>
      <c r="G344" s="38"/>
      <c r="H344" s="38"/>
      <c r="I344" s="183"/>
      <c r="J344" s="38"/>
      <c r="K344" s="38"/>
      <c r="L344" s="39"/>
      <c r="M344" s="184"/>
      <c r="N344" s="185"/>
      <c r="O344" s="77"/>
      <c r="P344" s="77"/>
      <c r="Q344" s="77"/>
      <c r="R344" s="77"/>
      <c r="S344" s="77"/>
      <c r="T344" s="7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9" t="s">
        <v>129</v>
      </c>
      <c r="AU344" s="19" t="s">
        <v>83</v>
      </c>
    </row>
    <row r="345" s="14" customFormat="1">
      <c r="A345" s="14"/>
      <c r="B345" s="193"/>
      <c r="C345" s="14"/>
      <c r="D345" s="181" t="s">
        <v>136</v>
      </c>
      <c r="E345" s="14"/>
      <c r="F345" s="195" t="s">
        <v>437</v>
      </c>
      <c r="G345" s="14"/>
      <c r="H345" s="196">
        <v>178.58099999999999</v>
      </c>
      <c r="I345" s="197"/>
      <c r="J345" s="14"/>
      <c r="K345" s="14"/>
      <c r="L345" s="193"/>
      <c r="M345" s="198"/>
      <c r="N345" s="199"/>
      <c r="O345" s="199"/>
      <c r="P345" s="199"/>
      <c r="Q345" s="199"/>
      <c r="R345" s="199"/>
      <c r="S345" s="199"/>
      <c r="T345" s="20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4" t="s">
        <v>136</v>
      </c>
      <c r="AU345" s="194" t="s">
        <v>83</v>
      </c>
      <c r="AV345" s="14" t="s">
        <v>83</v>
      </c>
      <c r="AW345" s="14" t="s">
        <v>3</v>
      </c>
      <c r="AX345" s="14" t="s">
        <v>81</v>
      </c>
      <c r="AY345" s="194" t="s">
        <v>120</v>
      </c>
    </row>
    <row r="346" s="2" customFormat="1" ht="33" customHeight="1">
      <c r="A346" s="38"/>
      <c r="B346" s="167"/>
      <c r="C346" s="168" t="s">
        <v>438</v>
      </c>
      <c r="D346" s="168" t="s">
        <v>123</v>
      </c>
      <c r="E346" s="169" t="s">
        <v>439</v>
      </c>
      <c r="F346" s="170" t="s">
        <v>440</v>
      </c>
      <c r="G346" s="171" t="s">
        <v>424</v>
      </c>
      <c r="H346" s="172">
        <v>9.3989999999999991</v>
      </c>
      <c r="I346" s="173"/>
      <c r="J346" s="174">
        <f>ROUND(I346*H346,2)</f>
        <v>0</v>
      </c>
      <c r="K346" s="170" t="s">
        <v>133</v>
      </c>
      <c r="L346" s="39"/>
      <c r="M346" s="175" t="s">
        <v>1</v>
      </c>
      <c r="N346" s="176" t="s">
        <v>38</v>
      </c>
      <c r="O346" s="77"/>
      <c r="P346" s="177">
        <f>O346*H346</f>
        <v>0</v>
      </c>
      <c r="Q346" s="177">
        <v>0</v>
      </c>
      <c r="R346" s="177">
        <f>Q346*H346</f>
        <v>0</v>
      </c>
      <c r="S346" s="177">
        <v>0</v>
      </c>
      <c r="T346" s="17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79" t="s">
        <v>127</v>
      </c>
      <c r="AT346" s="179" t="s">
        <v>123</v>
      </c>
      <c r="AU346" s="179" t="s">
        <v>83</v>
      </c>
      <c r="AY346" s="19" t="s">
        <v>120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9" t="s">
        <v>81</v>
      </c>
      <c r="BK346" s="180">
        <f>ROUND(I346*H346,2)</f>
        <v>0</v>
      </c>
      <c r="BL346" s="19" t="s">
        <v>127</v>
      </c>
      <c r="BM346" s="179" t="s">
        <v>441</v>
      </c>
    </row>
    <row r="347" s="2" customFormat="1">
      <c r="A347" s="38"/>
      <c r="B347" s="39"/>
      <c r="C347" s="38"/>
      <c r="D347" s="181" t="s">
        <v>129</v>
      </c>
      <c r="E347" s="38"/>
      <c r="F347" s="182" t="s">
        <v>442</v>
      </c>
      <c r="G347" s="38"/>
      <c r="H347" s="38"/>
      <c r="I347" s="183"/>
      <c r="J347" s="38"/>
      <c r="K347" s="38"/>
      <c r="L347" s="39"/>
      <c r="M347" s="184"/>
      <c r="N347" s="185"/>
      <c r="O347" s="77"/>
      <c r="P347" s="77"/>
      <c r="Q347" s="77"/>
      <c r="R347" s="77"/>
      <c r="S347" s="77"/>
      <c r="T347" s="7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129</v>
      </c>
      <c r="AU347" s="19" t="s">
        <v>83</v>
      </c>
    </row>
    <row r="348" s="2" customFormat="1" ht="24.15" customHeight="1">
      <c r="A348" s="38"/>
      <c r="B348" s="167"/>
      <c r="C348" s="168" t="s">
        <v>443</v>
      </c>
      <c r="D348" s="168" t="s">
        <v>123</v>
      </c>
      <c r="E348" s="169" t="s">
        <v>444</v>
      </c>
      <c r="F348" s="170" t="s">
        <v>445</v>
      </c>
      <c r="G348" s="171" t="s">
        <v>424</v>
      </c>
      <c r="H348" s="172">
        <v>9.3989999999999991</v>
      </c>
      <c r="I348" s="173"/>
      <c r="J348" s="174">
        <f>ROUND(I348*H348,2)</f>
        <v>0</v>
      </c>
      <c r="K348" s="170" t="s">
        <v>133</v>
      </c>
      <c r="L348" s="39"/>
      <c r="M348" s="175" t="s">
        <v>1</v>
      </c>
      <c r="N348" s="176" t="s">
        <v>38</v>
      </c>
      <c r="O348" s="77"/>
      <c r="P348" s="177">
        <f>O348*H348</f>
        <v>0</v>
      </c>
      <c r="Q348" s="177">
        <v>0</v>
      </c>
      <c r="R348" s="177">
        <f>Q348*H348</f>
        <v>0</v>
      </c>
      <c r="S348" s="177">
        <v>0</v>
      </c>
      <c r="T348" s="17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79" t="s">
        <v>127</v>
      </c>
      <c r="AT348" s="179" t="s">
        <v>123</v>
      </c>
      <c r="AU348" s="179" t="s">
        <v>83</v>
      </c>
      <c r="AY348" s="19" t="s">
        <v>120</v>
      </c>
      <c r="BE348" s="180">
        <f>IF(N348="základní",J348,0)</f>
        <v>0</v>
      </c>
      <c r="BF348" s="180">
        <f>IF(N348="snížená",J348,0)</f>
        <v>0</v>
      </c>
      <c r="BG348" s="180">
        <f>IF(N348="zákl. přenesená",J348,0)</f>
        <v>0</v>
      </c>
      <c r="BH348" s="180">
        <f>IF(N348="sníž. přenesená",J348,0)</f>
        <v>0</v>
      </c>
      <c r="BI348" s="180">
        <f>IF(N348="nulová",J348,0)</f>
        <v>0</v>
      </c>
      <c r="BJ348" s="19" t="s">
        <v>81</v>
      </c>
      <c r="BK348" s="180">
        <f>ROUND(I348*H348,2)</f>
        <v>0</v>
      </c>
      <c r="BL348" s="19" t="s">
        <v>127</v>
      </c>
      <c r="BM348" s="179" t="s">
        <v>446</v>
      </c>
    </row>
    <row r="349" s="2" customFormat="1">
      <c r="A349" s="38"/>
      <c r="B349" s="39"/>
      <c r="C349" s="38"/>
      <c r="D349" s="181" t="s">
        <v>129</v>
      </c>
      <c r="E349" s="38"/>
      <c r="F349" s="182" t="s">
        <v>447</v>
      </c>
      <c r="G349" s="38"/>
      <c r="H349" s="38"/>
      <c r="I349" s="183"/>
      <c r="J349" s="38"/>
      <c r="K349" s="38"/>
      <c r="L349" s="39"/>
      <c r="M349" s="184"/>
      <c r="N349" s="185"/>
      <c r="O349" s="77"/>
      <c r="P349" s="77"/>
      <c r="Q349" s="77"/>
      <c r="R349" s="77"/>
      <c r="S349" s="77"/>
      <c r="T349" s="7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9" t="s">
        <v>129</v>
      </c>
      <c r="AU349" s="19" t="s">
        <v>83</v>
      </c>
    </row>
    <row r="350" s="12" customFormat="1" ht="22.8" customHeight="1">
      <c r="A350" s="12"/>
      <c r="B350" s="154"/>
      <c r="C350" s="12"/>
      <c r="D350" s="155" t="s">
        <v>72</v>
      </c>
      <c r="E350" s="165" t="s">
        <v>448</v>
      </c>
      <c r="F350" s="165" t="s">
        <v>449</v>
      </c>
      <c r="G350" s="12"/>
      <c r="H350" s="12"/>
      <c r="I350" s="157"/>
      <c r="J350" s="166">
        <f>BK350</f>
        <v>0</v>
      </c>
      <c r="K350" s="12"/>
      <c r="L350" s="154"/>
      <c r="M350" s="159"/>
      <c r="N350" s="160"/>
      <c r="O350" s="160"/>
      <c r="P350" s="161">
        <f>SUM(P351:P352)</f>
        <v>0</v>
      </c>
      <c r="Q350" s="160"/>
      <c r="R350" s="161">
        <f>SUM(R351:R352)</f>
        <v>0</v>
      </c>
      <c r="S350" s="160"/>
      <c r="T350" s="162">
        <f>SUM(T351:T352)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155" t="s">
        <v>81</v>
      </c>
      <c r="AT350" s="163" t="s">
        <v>72</v>
      </c>
      <c r="AU350" s="163" t="s">
        <v>81</v>
      </c>
      <c r="AY350" s="155" t="s">
        <v>120</v>
      </c>
      <c r="BK350" s="164">
        <f>SUM(BK351:BK352)</f>
        <v>0</v>
      </c>
    </row>
    <row r="351" s="2" customFormat="1" ht="24.15" customHeight="1">
      <c r="A351" s="38"/>
      <c r="B351" s="167"/>
      <c r="C351" s="168" t="s">
        <v>450</v>
      </c>
      <c r="D351" s="168" t="s">
        <v>123</v>
      </c>
      <c r="E351" s="169" t="s">
        <v>451</v>
      </c>
      <c r="F351" s="170" t="s">
        <v>452</v>
      </c>
      <c r="G351" s="171" t="s">
        <v>424</v>
      </c>
      <c r="H351" s="172">
        <v>2.2949999999999999</v>
      </c>
      <c r="I351" s="173"/>
      <c r="J351" s="174">
        <f>ROUND(I351*H351,2)</f>
        <v>0</v>
      </c>
      <c r="K351" s="170" t="s">
        <v>133</v>
      </c>
      <c r="L351" s="39"/>
      <c r="M351" s="175" t="s">
        <v>1</v>
      </c>
      <c r="N351" s="176" t="s">
        <v>38</v>
      </c>
      <c r="O351" s="77"/>
      <c r="P351" s="177">
        <f>O351*H351</f>
        <v>0</v>
      </c>
      <c r="Q351" s="177">
        <v>0</v>
      </c>
      <c r="R351" s="177">
        <f>Q351*H351</f>
        <v>0</v>
      </c>
      <c r="S351" s="177">
        <v>0</v>
      </c>
      <c r="T351" s="17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79" t="s">
        <v>127</v>
      </c>
      <c r="AT351" s="179" t="s">
        <v>123</v>
      </c>
      <c r="AU351" s="179" t="s">
        <v>83</v>
      </c>
      <c r="AY351" s="19" t="s">
        <v>120</v>
      </c>
      <c r="BE351" s="180">
        <f>IF(N351="základní",J351,0)</f>
        <v>0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19" t="s">
        <v>81</v>
      </c>
      <c r="BK351" s="180">
        <f>ROUND(I351*H351,2)</f>
        <v>0</v>
      </c>
      <c r="BL351" s="19" t="s">
        <v>127</v>
      </c>
      <c r="BM351" s="179" t="s">
        <v>453</v>
      </c>
    </row>
    <row r="352" s="2" customFormat="1">
      <c r="A352" s="38"/>
      <c r="B352" s="39"/>
      <c r="C352" s="38"/>
      <c r="D352" s="181" t="s">
        <v>129</v>
      </c>
      <c r="E352" s="38"/>
      <c r="F352" s="182" t="s">
        <v>454</v>
      </c>
      <c r="G352" s="38"/>
      <c r="H352" s="38"/>
      <c r="I352" s="183"/>
      <c r="J352" s="38"/>
      <c r="K352" s="38"/>
      <c r="L352" s="39"/>
      <c r="M352" s="184"/>
      <c r="N352" s="185"/>
      <c r="O352" s="77"/>
      <c r="P352" s="77"/>
      <c r="Q352" s="77"/>
      <c r="R352" s="77"/>
      <c r="S352" s="77"/>
      <c r="T352" s="7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9" t="s">
        <v>129</v>
      </c>
      <c r="AU352" s="19" t="s">
        <v>83</v>
      </c>
    </row>
    <row r="353" s="12" customFormat="1" ht="25.92" customHeight="1">
      <c r="A353" s="12"/>
      <c r="B353" s="154"/>
      <c r="C353" s="12"/>
      <c r="D353" s="155" t="s">
        <v>72</v>
      </c>
      <c r="E353" s="156" t="s">
        <v>455</v>
      </c>
      <c r="F353" s="156" t="s">
        <v>456</v>
      </c>
      <c r="G353" s="12"/>
      <c r="H353" s="12"/>
      <c r="I353" s="157"/>
      <c r="J353" s="158">
        <f>BK353</f>
        <v>0</v>
      </c>
      <c r="K353" s="12"/>
      <c r="L353" s="154"/>
      <c r="M353" s="159"/>
      <c r="N353" s="160"/>
      <c r="O353" s="160"/>
      <c r="P353" s="161">
        <f>P354+P367+P386</f>
        <v>0</v>
      </c>
      <c r="Q353" s="160"/>
      <c r="R353" s="161">
        <f>R354+R367+R386</f>
        <v>0.39415855</v>
      </c>
      <c r="S353" s="160"/>
      <c r="T353" s="162">
        <f>T354+T367+T386</f>
        <v>0.010020000000000001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55" t="s">
        <v>83</v>
      </c>
      <c r="AT353" s="163" t="s">
        <v>72</v>
      </c>
      <c r="AU353" s="163" t="s">
        <v>73</v>
      </c>
      <c r="AY353" s="155" t="s">
        <v>120</v>
      </c>
      <c r="BK353" s="164">
        <f>BK354+BK367+BK386</f>
        <v>0</v>
      </c>
    </row>
    <row r="354" s="12" customFormat="1" ht="22.8" customHeight="1">
      <c r="A354" s="12"/>
      <c r="B354" s="154"/>
      <c r="C354" s="12"/>
      <c r="D354" s="155" t="s">
        <v>72</v>
      </c>
      <c r="E354" s="165" t="s">
        <v>457</v>
      </c>
      <c r="F354" s="165" t="s">
        <v>458</v>
      </c>
      <c r="G354" s="12"/>
      <c r="H354" s="12"/>
      <c r="I354" s="157"/>
      <c r="J354" s="166">
        <f>BK354</f>
        <v>0</v>
      </c>
      <c r="K354" s="12"/>
      <c r="L354" s="154"/>
      <c r="M354" s="159"/>
      <c r="N354" s="160"/>
      <c r="O354" s="160"/>
      <c r="P354" s="161">
        <f>SUM(P355:P366)</f>
        <v>0</v>
      </c>
      <c r="Q354" s="160"/>
      <c r="R354" s="161">
        <f>SUM(R355:R366)</f>
        <v>0.026207999999999999</v>
      </c>
      <c r="S354" s="160"/>
      <c r="T354" s="162">
        <f>SUM(T355:T366)</f>
        <v>0.010020000000000001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155" t="s">
        <v>83</v>
      </c>
      <c r="AT354" s="163" t="s">
        <v>72</v>
      </c>
      <c r="AU354" s="163" t="s">
        <v>81</v>
      </c>
      <c r="AY354" s="155" t="s">
        <v>120</v>
      </c>
      <c r="BK354" s="164">
        <f>SUM(BK355:BK366)</f>
        <v>0</v>
      </c>
    </row>
    <row r="355" s="2" customFormat="1" ht="16.5" customHeight="1">
      <c r="A355" s="38"/>
      <c r="B355" s="167"/>
      <c r="C355" s="168" t="s">
        <v>459</v>
      </c>
      <c r="D355" s="168" t="s">
        <v>123</v>
      </c>
      <c r="E355" s="169" t="s">
        <v>460</v>
      </c>
      <c r="F355" s="170" t="s">
        <v>461</v>
      </c>
      <c r="G355" s="171" t="s">
        <v>186</v>
      </c>
      <c r="H355" s="172">
        <v>6</v>
      </c>
      <c r="I355" s="173"/>
      <c r="J355" s="174">
        <f>ROUND(I355*H355,2)</f>
        <v>0</v>
      </c>
      <c r="K355" s="170" t="s">
        <v>133</v>
      </c>
      <c r="L355" s="39"/>
      <c r="M355" s="175" t="s">
        <v>1</v>
      </c>
      <c r="N355" s="176" t="s">
        <v>38</v>
      </c>
      <c r="O355" s="77"/>
      <c r="P355" s="177">
        <f>O355*H355</f>
        <v>0</v>
      </c>
      <c r="Q355" s="177">
        <v>0</v>
      </c>
      <c r="R355" s="177">
        <f>Q355*H355</f>
        <v>0</v>
      </c>
      <c r="S355" s="177">
        <v>0.00167</v>
      </c>
      <c r="T355" s="178">
        <f>S355*H355</f>
        <v>0.010020000000000001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79" t="s">
        <v>222</v>
      </c>
      <c r="AT355" s="179" t="s">
        <v>123</v>
      </c>
      <c r="AU355" s="179" t="s">
        <v>83</v>
      </c>
      <c r="AY355" s="19" t="s">
        <v>120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19" t="s">
        <v>81</v>
      </c>
      <c r="BK355" s="180">
        <f>ROUND(I355*H355,2)</f>
        <v>0</v>
      </c>
      <c r="BL355" s="19" t="s">
        <v>222</v>
      </c>
      <c r="BM355" s="179" t="s">
        <v>462</v>
      </c>
    </row>
    <row r="356" s="2" customFormat="1">
      <c r="A356" s="38"/>
      <c r="B356" s="39"/>
      <c r="C356" s="38"/>
      <c r="D356" s="181" t="s">
        <v>129</v>
      </c>
      <c r="E356" s="38"/>
      <c r="F356" s="182" t="s">
        <v>463</v>
      </c>
      <c r="G356" s="38"/>
      <c r="H356" s="38"/>
      <c r="I356" s="183"/>
      <c r="J356" s="38"/>
      <c r="K356" s="38"/>
      <c r="L356" s="39"/>
      <c r="M356" s="184"/>
      <c r="N356" s="185"/>
      <c r="O356" s="77"/>
      <c r="P356" s="77"/>
      <c r="Q356" s="77"/>
      <c r="R356" s="77"/>
      <c r="S356" s="77"/>
      <c r="T356" s="7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9" t="s">
        <v>129</v>
      </c>
      <c r="AU356" s="19" t="s">
        <v>83</v>
      </c>
    </row>
    <row r="357" s="14" customFormat="1">
      <c r="A357" s="14"/>
      <c r="B357" s="193"/>
      <c r="C357" s="14"/>
      <c r="D357" s="181" t="s">
        <v>136</v>
      </c>
      <c r="E357" s="194" t="s">
        <v>1</v>
      </c>
      <c r="F357" s="195" t="s">
        <v>464</v>
      </c>
      <c r="G357" s="14"/>
      <c r="H357" s="196">
        <v>1.2</v>
      </c>
      <c r="I357" s="197"/>
      <c r="J357" s="14"/>
      <c r="K357" s="14"/>
      <c r="L357" s="193"/>
      <c r="M357" s="198"/>
      <c r="N357" s="199"/>
      <c r="O357" s="199"/>
      <c r="P357" s="199"/>
      <c r="Q357" s="199"/>
      <c r="R357" s="199"/>
      <c r="S357" s="199"/>
      <c r="T357" s="20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4" t="s">
        <v>136</v>
      </c>
      <c r="AU357" s="194" t="s">
        <v>83</v>
      </c>
      <c r="AV357" s="14" t="s">
        <v>83</v>
      </c>
      <c r="AW357" s="14" t="s">
        <v>30</v>
      </c>
      <c r="AX357" s="14" t="s">
        <v>73</v>
      </c>
      <c r="AY357" s="194" t="s">
        <v>120</v>
      </c>
    </row>
    <row r="358" s="14" customFormat="1">
      <c r="A358" s="14"/>
      <c r="B358" s="193"/>
      <c r="C358" s="14"/>
      <c r="D358" s="181" t="s">
        <v>136</v>
      </c>
      <c r="E358" s="194" t="s">
        <v>1</v>
      </c>
      <c r="F358" s="195" t="s">
        <v>465</v>
      </c>
      <c r="G358" s="14"/>
      <c r="H358" s="196">
        <v>4.7999999999999998</v>
      </c>
      <c r="I358" s="197"/>
      <c r="J358" s="14"/>
      <c r="K358" s="14"/>
      <c r="L358" s="193"/>
      <c r="M358" s="198"/>
      <c r="N358" s="199"/>
      <c r="O358" s="199"/>
      <c r="P358" s="199"/>
      <c r="Q358" s="199"/>
      <c r="R358" s="199"/>
      <c r="S358" s="199"/>
      <c r="T358" s="20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4" t="s">
        <v>136</v>
      </c>
      <c r="AU358" s="194" t="s">
        <v>83</v>
      </c>
      <c r="AV358" s="14" t="s">
        <v>83</v>
      </c>
      <c r="AW358" s="14" t="s">
        <v>30</v>
      </c>
      <c r="AX358" s="14" t="s">
        <v>73</v>
      </c>
      <c r="AY358" s="194" t="s">
        <v>120</v>
      </c>
    </row>
    <row r="359" s="15" customFormat="1">
      <c r="A359" s="15"/>
      <c r="B359" s="201"/>
      <c r="C359" s="15"/>
      <c r="D359" s="181" t="s">
        <v>136</v>
      </c>
      <c r="E359" s="202" t="s">
        <v>1</v>
      </c>
      <c r="F359" s="203" t="s">
        <v>141</v>
      </c>
      <c r="G359" s="15"/>
      <c r="H359" s="204">
        <v>6</v>
      </c>
      <c r="I359" s="205"/>
      <c r="J359" s="15"/>
      <c r="K359" s="15"/>
      <c r="L359" s="201"/>
      <c r="M359" s="206"/>
      <c r="N359" s="207"/>
      <c r="O359" s="207"/>
      <c r="P359" s="207"/>
      <c r="Q359" s="207"/>
      <c r="R359" s="207"/>
      <c r="S359" s="207"/>
      <c r="T359" s="20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02" t="s">
        <v>136</v>
      </c>
      <c r="AU359" s="202" t="s">
        <v>83</v>
      </c>
      <c r="AV359" s="15" t="s">
        <v>127</v>
      </c>
      <c r="AW359" s="15" t="s">
        <v>30</v>
      </c>
      <c r="AX359" s="15" t="s">
        <v>81</v>
      </c>
      <c r="AY359" s="202" t="s">
        <v>120</v>
      </c>
    </row>
    <row r="360" s="2" customFormat="1" ht="24.15" customHeight="1">
      <c r="A360" s="38"/>
      <c r="B360" s="167"/>
      <c r="C360" s="168" t="s">
        <v>466</v>
      </c>
      <c r="D360" s="168" t="s">
        <v>123</v>
      </c>
      <c r="E360" s="169" t="s">
        <v>467</v>
      </c>
      <c r="F360" s="170" t="s">
        <v>468</v>
      </c>
      <c r="G360" s="171" t="s">
        <v>186</v>
      </c>
      <c r="H360" s="172">
        <v>9.5999999999999996</v>
      </c>
      <c r="I360" s="173"/>
      <c r="J360" s="174">
        <f>ROUND(I360*H360,2)</f>
        <v>0</v>
      </c>
      <c r="K360" s="170" t="s">
        <v>133</v>
      </c>
      <c r="L360" s="39"/>
      <c r="M360" s="175" t="s">
        <v>1</v>
      </c>
      <c r="N360" s="176" t="s">
        <v>38</v>
      </c>
      <c r="O360" s="77"/>
      <c r="P360" s="177">
        <f>O360*H360</f>
        <v>0</v>
      </c>
      <c r="Q360" s="177">
        <v>0.0027299999999999998</v>
      </c>
      <c r="R360" s="177">
        <f>Q360*H360</f>
        <v>0.026207999999999999</v>
      </c>
      <c r="S360" s="177">
        <v>0</v>
      </c>
      <c r="T360" s="17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79" t="s">
        <v>222</v>
      </c>
      <c r="AT360" s="179" t="s">
        <v>123</v>
      </c>
      <c r="AU360" s="179" t="s">
        <v>83</v>
      </c>
      <c r="AY360" s="19" t="s">
        <v>120</v>
      </c>
      <c r="BE360" s="180">
        <f>IF(N360="základní",J360,0)</f>
        <v>0</v>
      </c>
      <c r="BF360" s="180">
        <f>IF(N360="snížená",J360,0)</f>
        <v>0</v>
      </c>
      <c r="BG360" s="180">
        <f>IF(N360="zákl. přenesená",J360,0)</f>
        <v>0</v>
      </c>
      <c r="BH360" s="180">
        <f>IF(N360="sníž. přenesená",J360,0)</f>
        <v>0</v>
      </c>
      <c r="BI360" s="180">
        <f>IF(N360="nulová",J360,0)</f>
        <v>0</v>
      </c>
      <c r="BJ360" s="19" t="s">
        <v>81</v>
      </c>
      <c r="BK360" s="180">
        <f>ROUND(I360*H360,2)</f>
        <v>0</v>
      </c>
      <c r="BL360" s="19" t="s">
        <v>222</v>
      </c>
      <c r="BM360" s="179" t="s">
        <v>469</v>
      </c>
    </row>
    <row r="361" s="2" customFormat="1">
      <c r="A361" s="38"/>
      <c r="B361" s="39"/>
      <c r="C361" s="38"/>
      <c r="D361" s="181" t="s">
        <v>129</v>
      </c>
      <c r="E361" s="38"/>
      <c r="F361" s="182" t="s">
        <v>470</v>
      </c>
      <c r="G361" s="38"/>
      <c r="H361" s="38"/>
      <c r="I361" s="183"/>
      <c r="J361" s="38"/>
      <c r="K361" s="38"/>
      <c r="L361" s="39"/>
      <c r="M361" s="184"/>
      <c r="N361" s="185"/>
      <c r="O361" s="77"/>
      <c r="P361" s="77"/>
      <c r="Q361" s="77"/>
      <c r="R361" s="77"/>
      <c r="S361" s="77"/>
      <c r="T361" s="7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9" t="s">
        <v>129</v>
      </c>
      <c r="AU361" s="19" t="s">
        <v>83</v>
      </c>
    </row>
    <row r="362" s="14" customFormat="1">
      <c r="A362" s="14"/>
      <c r="B362" s="193"/>
      <c r="C362" s="14"/>
      <c r="D362" s="181" t="s">
        <v>136</v>
      </c>
      <c r="E362" s="194" t="s">
        <v>1</v>
      </c>
      <c r="F362" s="195" t="s">
        <v>471</v>
      </c>
      <c r="G362" s="14"/>
      <c r="H362" s="196">
        <v>4.7999999999999998</v>
      </c>
      <c r="I362" s="197"/>
      <c r="J362" s="14"/>
      <c r="K362" s="14"/>
      <c r="L362" s="193"/>
      <c r="M362" s="198"/>
      <c r="N362" s="199"/>
      <c r="O362" s="199"/>
      <c r="P362" s="199"/>
      <c r="Q362" s="199"/>
      <c r="R362" s="199"/>
      <c r="S362" s="199"/>
      <c r="T362" s="20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4" t="s">
        <v>136</v>
      </c>
      <c r="AU362" s="194" t="s">
        <v>83</v>
      </c>
      <c r="AV362" s="14" t="s">
        <v>83</v>
      </c>
      <c r="AW362" s="14" t="s">
        <v>30</v>
      </c>
      <c r="AX362" s="14" t="s">
        <v>73</v>
      </c>
      <c r="AY362" s="194" t="s">
        <v>120</v>
      </c>
    </row>
    <row r="363" s="14" customFormat="1">
      <c r="A363" s="14"/>
      <c r="B363" s="193"/>
      <c r="C363" s="14"/>
      <c r="D363" s="181" t="s">
        <v>136</v>
      </c>
      <c r="E363" s="194" t="s">
        <v>1</v>
      </c>
      <c r="F363" s="195" t="s">
        <v>472</v>
      </c>
      <c r="G363" s="14"/>
      <c r="H363" s="196">
        <v>4.7999999999999998</v>
      </c>
      <c r="I363" s="197"/>
      <c r="J363" s="14"/>
      <c r="K363" s="14"/>
      <c r="L363" s="193"/>
      <c r="M363" s="198"/>
      <c r="N363" s="199"/>
      <c r="O363" s="199"/>
      <c r="P363" s="199"/>
      <c r="Q363" s="199"/>
      <c r="R363" s="199"/>
      <c r="S363" s="199"/>
      <c r="T363" s="20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4" t="s">
        <v>136</v>
      </c>
      <c r="AU363" s="194" t="s">
        <v>83</v>
      </c>
      <c r="AV363" s="14" t="s">
        <v>83</v>
      </c>
      <c r="AW363" s="14" t="s">
        <v>30</v>
      </c>
      <c r="AX363" s="14" t="s">
        <v>73</v>
      </c>
      <c r="AY363" s="194" t="s">
        <v>120</v>
      </c>
    </row>
    <row r="364" s="15" customFormat="1">
      <c r="A364" s="15"/>
      <c r="B364" s="201"/>
      <c r="C364" s="15"/>
      <c r="D364" s="181" t="s">
        <v>136</v>
      </c>
      <c r="E364" s="202" t="s">
        <v>1</v>
      </c>
      <c r="F364" s="203" t="s">
        <v>141</v>
      </c>
      <c r="G364" s="15"/>
      <c r="H364" s="204">
        <v>9.5999999999999996</v>
      </c>
      <c r="I364" s="205"/>
      <c r="J364" s="15"/>
      <c r="K364" s="15"/>
      <c r="L364" s="201"/>
      <c r="M364" s="206"/>
      <c r="N364" s="207"/>
      <c r="O364" s="207"/>
      <c r="P364" s="207"/>
      <c r="Q364" s="207"/>
      <c r="R364" s="207"/>
      <c r="S364" s="207"/>
      <c r="T364" s="20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02" t="s">
        <v>136</v>
      </c>
      <c r="AU364" s="202" t="s">
        <v>83</v>
      </c>
      <c r="AV364" s="15" t="s">
        <v>127</v>
      </c>
      <c r="AW364" s="15" t="s">
        <v>30</v>
      </c>
      <c r="AX364" s="15" t="s">
        <v>81</v>
      </c>
      <c r="AY364" s="202" t="s">
        <v>120</v>
      </c>
    </row>
    <row r="365" s="2" customFormat="1" ht="24.15" customHeight="1">
      <c r="A365" s="38"/>
      <c r="B365" s="167"/>
      <c r="C365" s="168" t="s">
        <v>473</v>
      </c>
      <c r="D365" s="168" t="s">
        <v>123</v>
      </c>
      <c r="E365" s="169" t="s">
        <v>474</v>
      </c>
      <c r="F365" s="170" t="s">
        <v>475</v>
      </c>
      <c r="G365" s="171" t="s">
        <v>424</v>
      </c>
      <c r="H365" s="172">
        <v>0.025999999999999999</v>
      </c>
      <c r="I365" s="173"/>
      <c r="J365" s="174">
        <f>ROUND(I365*H365,2)</f>
        <v>0</v>
      </c>
      <c r="K365" s="170" t="s">
        <v>133</v>
      </c>
      <c r="L365" s="39"/>
      <c r="M365" s="175" t="s">
        <v>1</v>
      </c>
      <c r="N365" s="176" t="s">
        <v>38</v>
      </c>
      <c r="O365" s="77"/>
      <c r="P365" s="177">
        <f>O365*H365</f>
        <v>0</v>
      </c>
      <c r="Q365" s="177">
        <v>0</v>
      </c>
      <c r="R365" s="177">
        <f>Q365*H365</f>
        <v>0</v>
      </c>
      <c r="S365" s="177">
        <v>0</v>
      </c>
      <c r="T365" s="17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79" t="s">
        <v>222</v>
      </c>
      <c r="AT365" s="179" t="s">
        <v>123</v>
      </c>
      <c r="AU365" s="179" t="s">
        <v>83</v>
      </c>
      <c r="AY365" s="19" t="s">
        <v>120</v>
      </c>
      <c r="BE365" s="180">
        <f>IF(N365="základní",J365,0)</f>
        <v>0</v>
      </c>
      <c r="BF365" s="180">
        <f>IF(N365="snížená",J365,0)</f>
        <v>0</v>
      </c>
      <c r="BG365" s="180">
        <f>IF(N365="zákl. přenesená",J365,0)</f>
        <v>0</v>
      </c>
      <c r="BH365" s="180">
        <f>IF(N365="sníž. přenesená",J365,0)</f>
        <v>0</v>
      </c>
      <c r="BI365" s="180">
        <f>IF(N365="nulová",J365,0)</f>
        <v>0</v>
      </c>
      <c r="BJ365" s="19" t="s">
        <v>81</v>
      </c>
      <c r="BK365" s="180">
        <f>ROUND(I365*H365,2)</f>
        <v>0</v>
      </c>
      <c r="BL365" s="19" t="s">
        <v>222</v>
      </c>
      <c r="BM365" s="179" t="s">
        <v>476</v>
      </c>
    </row>
    <row r="366" s="2" customFormat="1">
      <c r="A366" s="38"/>
      <c r="B366" s="39"/>
      <c r="C366" s="38"/>
      <c r="D366" s="181" t="s">
        <v>129</v>
      </c>
      <c r="E366" s="38"/>
      <c r="F366" s="182" t="s">
        <v>477</v>
      </c>
      <c r="G366" s="38"/>
      <c r="H366" s="38"/>
      <c r="I366" s="183"/>
      <c r="J366" s="38"/>
      <c r="K366" s="38"/>
      <c r="L366" s="39"/>
      <c r="M366" s="184"/>
      <c r="N366" s="185"/>
      <c r="O366" s="77"/>
      <c r="P366" s="77"/>
      <c r="Q366" s="77"/>
      <c r="R366" s="77"/>
      <c r="S366" s="77"/>
      <c r="T366" s="7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9" t="s">
        <v>129</v>
      </c>
      <c r="AU366" s="19" t="s">
        <v>83</v>
      </c>
    </row>
    <row r="367" s="12" customFormat="1" ht="22.8" customHeight="1">
      <c r="A367" s="12"/>
      <c r="B367" s="154"/>
      <c r="C367" s="12"/>
      <c r="D367" s="155" t="s">
        <v>72</v>
      </c>
      <c r="E367" s="165" t="s">
        <v>478</v>
      </c>
      <c r="F367" s="165" t="s">
        <v>479</v>
      </c>
      <c r="G367" s="12"/>
      <c r="H367" s="12"/>
      <c r="I367" s="157"/>
      <c r="J367" s="166">
        <f>BK367</f>
        <v>0</v>
      </c>
      <c r="K367" s="12"/>
      <c r="L367" s="154"/>
      <c r="M367" s="159"/>
      <c r="N367" s="160"/>
      <c r="O367" s="160"/>
      <c r="P367" s="161">
        <f>SUM(P368:P385)</f>
        <v>0</v>
      </c>
      <c r="Q367" s="160"/>
      <c r="R367" s="161">
        <f>SUM(R368:R385)</f>
        <v>0.21487435999999999</v>
      </c>
      <c r="S367" s="160"/>
      <c r="T367" s="162">
        <f>SUM(T368:T385)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155" t="s">
        <v>83</v>
      </c>
      <c r="AT367" s="163" t="s">
        <v>72</v>
      </c>
      <c r="AU367" s="163" t="s">
        <v>81</v>
      </c>
      <c r="AY367" s="155" t="s">
        <v>120</v>
      </c>
      <c r="BK367" s="164">
        <f>SUM(BK368:BK385)</f>
        <v>0</v>
      </c>
    </row>
    <row r="368" s="2" customFormat="1" ht="24.15" customHeight="1">
      <c r="A368" s="38"/>
      <c r="B368" s="167"/>
      <c r="C368" s="168" t="s">
        <v>480</v>
      </c>
      <c r="D368" s="168" t="s">
        <v>123</v>
      </c>
      <c r="E368" s="169" t="s">
        <v>481</v>
      </c>
      <c r="F368" s="170" t="s">
        <v>482</v>
      </c>
      <c r="G368" s="171" t="s">
        <v>132</v>
      </c>
      <c r="H368" s="172">
        <v>4.3200000000000003</v>
      </c>
      <c r="I368" s="173"/>
      <c r="J368" s="174">
        <f>ROUND(I368*H368,2)</f>
        <v>0</v>
      </c>
      <c r="K368" s="170" t="s">
        <v>133</v>
      </c>
      <c r="L368" s="39"/>
      <c r="M368" s="175" t="s">
        <v>1</v>
      </c>
      <c r="N368" s="176" t="s">
        <v>38</v>
      </c>
      <c r="O368" s="77"/>
      <c r="P368" s="177">
        <f>O368*H368</f>
        <v>0</v>
      </c>
      <c r="Q368" s="177">
        <v>0.00038000000000000002</v>
      </c>
      <c r="R368" s="177">
        <f>Q368*H368</f>
        <v>0.0016416000000000002</v>
      </c>
      <c r="S368" s="177">
        <v>0</v>
      </c>
      <c r="T368" s="17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79" t="s">
        <v>222</v>
      </c>
      <c r="AT368" s="179" t="s">
        <v>123</v>
      </c>
      <c r="AU368" s="179" t="s">
        <v>83</v>
      </c>
      <c r="AY368" s="19" t="s">
        <v>120</v>
      </c>
      <c r="BE368" s="180">
        <f>IF(N368="základní",J368,0)</f>
        <v>0</v>
      </c>
      <c r="BF368" s="180">
        <f>IF(N368="snížená",J368,0)</f>
        <v>0</v>
      </c>
      <c r="BG368" s="180">
        <f>IF(N368="zákl. přenesená",J368,0)</f>
        <v>0</v>
      </c>
      <c r="BH368" s="180">
        <f>IF(N368="sníž. přenesená",J368,0)</f>
        <v>0</v>
      </c>
      <c r="BI368" s="180">
        <f>IF(N368="nulová",J368,0)</f>
        <v>0</v>
      </c>
      <c r="BJ368" s="19" t="s">
        <v>81</v>
      </c>
      <c r="BK368" s="180">
        <f>ROUND(I368*H368,2)</f>
        <v>0</v>
      </c>
      <c r="BL368" s="19" t="s">
        <v>222</v>
      </c>
      <c r="BM368" s="179" t="s">
        <v>483</v>
      </c>
    </row>
    <row r="369" s="2" customFormat="1">
      <c r="A369" s="38"/>
      <c r="B369" s="39"/>
      <c r="C369" s="38"/>
      <c r="D369" s="181" t="s">
        <v>129</v>
      </c>
      <c r="E369" s="38"/>
      <c r="F369" s="182" t="s">
        <v>484</v>
      </c>
      <c r="G369" s="38"/>
      <c r="H369" s="38"/>
      <c r="I369" s="183"/>
      <c r="J369" s="38"/>
      <c r="K369" s="38"/>
      <c r="L369" s="39"/>
      <c r="M369" s="184"/>
      <c r="N369" s="185"/>
      <c r="O369" s="77"/>
      <c r="P369" s="77"/>
      <c r="Q369" s="77"/>
      <c r="R369" s="77"/>
      <c r="S369" s="77"/>
      <c r="T369" s="7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9" t="s">
        <v>129</v>
      </c>
      <c r="AU369" s="19" t="s">
        <v>83</v>
      </c>
    </row>
    <row r="370" s="14" customFormat="1">
      <c r="A370" s="14"/>
      <c r="B370" s="193"/>
      <c r="C370" s="14"/>
      <c r="D370" s="181" t="s">
        <v>136</v>
      </c>
      <c r="E370" s="194" t="s">
        <v>1</v>
      </c>
      <c r="F370" s="195" t="s">
        <v>485</v>
      </c>
      <c r="G370" s="14"/>
      <c r="H370" s="196">
        <v>4.3200000000000003</v>
      </c>
      <c r="I370" s="197"/>
      <c r="J370" s="14"/>
      <c r="K370" s="14"/>
      <c r="L370" s="193"/>
      <c r="M370" s="198"/>
      <c r="N370" s="199"/>
      <c r="O370" s="199"/>
      <c r="P370" s="199"/>
      <c r="Q370" s="199"/>
      <c r="R370" s="199"/>
      <c r="S370" s="199"/>
      <c r="T370" s="20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4" t="s">
        <v>136</v>
      </c>
      <c r="AU370" s="194" t="s">
        <v>83</v>
      </c>
      <c r="AV370" s="14" t="s">
        <v>83</v>
      </c>
      <c r="AW370" s="14" t="s">
        <v>30</v>
      </c>
      <c r="AX370" s="14" t="s">
        <v>81</v>
      </c>
      <c r="AY370" s="194" t="s">
        <v>120</v>
      </c>
    </row>
    <row r="371" s="2" customFormat="1" ht="24.15" customHeight="1">
      <c r="A371" s="38"/>
      <c r="B371" s="167"/>
      <c r="C371" s="209" t="s">
        <v>486</v>
      </c>
      <c r="D371" s="209" t="s">
        <v>178</v>
      </c>
      <c r="E371" s="210" t="s">
        <v>487</v>
      </c>
      <c r="F371" s="211" t="s">
        <v>488</v>
      </c>
      <c r="G371" s="212" t="s">
        <v>132</v>
      </c>
      <c r="H371" s="213">
        <v>4.3200000000000003</v>
      </c>
      <c r="I371" s="214"/>
      <c r="J371" s="215">
        <f>ROUND(I371*H371,2)</f>
        <v>0</v>
      </c>
      <c r="K371" s="211" t="s">
        <v>133</v>
      </c>
      <c r="L371" s="216"/>
      <c r="M371" s="217" t="s">
        <v>1</v>
      </c>
      <c r="N371" s="218" t="s">
        <v>38</v>
      </c>
      <c r="O371" s="77"/>
      <c r="P371" s="177">
        <f>O371*H371</f>
        <v>0</v>
      </c>
      <c r="Q371" s="177">
        <v>0.027799999999999998</v>
      </c>
      <c r="R371" s="177">
        <f>Q371*H371</f>
        <v>0.12009599999999999</v>
      </c>
      <c r="S371" s="177">
        <v>0</v>
      </c>
      <c r="T371" s="17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79" t="s">
        <v>314</v>
      </c>
      <c r="AT371" s="179" t="s">
        <v>178</v>
      </c>
      <c r="AU371" s="179" t="s">
        <v>83</v>
      </c>
      <c r="AY371" s="19" t="s">
        <v>120</v>
      </c>
      <c r="BE371" s="180">
        <f>IF(N371="základní",J371,0)</f>
        <v>0</v>
      </c>
      <c r="BF371" s="180">
        <f>IF(N371="snížená",J371,0)</f>
        <v>0</v>
      </c>
      <c r="BG371" s="180">
        <f>IF(N371="zákl. přenesená",J371,0)</f>
        <v>0</v>
      </c>
      <c r="BH371" s="180">
        <f>IF(N371="sníž. přenesená",J371,0)</f>
        <v>0</v>
      </c>
      <c r="BI371" s="180">
        <f>IF(N371="nulová",J371,0)</f>
        <v>0</v>
      </c>
      <c r="BJ371" s="19" t="s">
        <v>81</v>
      </c>
      <c r="BK371" s="180">
        <f>ROUND(I371*H371,2)</f>
        <v>0</v>
      </c>
      <c r="BL371" s="19" t="s">
        <v>222</v>
      </c>
      <c r="BM371" s="179" t="s">
        <v>489</v>
      </c>
    </row>
    <row r="372" s="2" customFormat="1">
      <c r="A372" s="38"/>
      <c r="B372" s="39"/>
      <c r="C372" s="38"/>
      <c r="D372" s="181" t="s">
        <v>129</v>
      </c>
      <c r="E372" s="38"/>
      <c r="F372" s="182" t="s">
        <v>490</v>
      </c>
      <c r="G372" s="38"/>
      <c r="H372" s="38"/>
      <c r="I372" s="183"/>
      <c r="J372" s="38"/>
      <c r="K372" s="38"/>
      <c r="L372" s="39"/>
      <c r="M372" s="184"/>
      <c r="N372" s="185"/>
      <c r="O372" s="77"/>
      <c r="P372" s="77"/>
      <c r="Q372" s="77"/>
      <c r="R372" s="77"/>
      <c r="S372" s="77"/>
      <c r="T372" s="7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9" t="s">
        <v>129</v>
      </c>
      <c r="AU372" s="19" t="s">
        <v>83</v>
      </c>
    </row>
    <row r="373" s="2" customFormat="1" ht="24.15" customHeight="1">
      <c r="A373" s="38"/>
      <c r="B373" s="167"/>
      <c r="C373" s="168" t="s">
        <v>491</v>
      </c>
      <c r="D373" s="168" t="s">
        <v>123</v>
      </c>
      <c r="E373" s="169" t="s">
        <v>492</v>
      </c>
      <c r="F373" s="170" t="s">
        <v>493</v>
      </c>
      <c r="G373" s="171" t="s">
        <v>211</v>
      </c>
      <c r="H373" s="172">
        <v>1</v>
      </c>
      <c r="I373" s="173"/>
      <c r="J373" s="174">
        <f>ROUND(I373*H373,2)</f>
        <v>0</v>
      </c>
      <c r="K373" s="170" t="s">
        <v>133</v>
      </c>
      <c r="L373" s="39"/>
      <c r="M373" s="175" t="s">
        <v>1</v>
      </c>
      <c r="N373" s="176" t="s">
        <v>38</v>
      </c>
      <c r="O373" s="77"/>
      <c r="P373" s="177">
        <f>O373*H373</f>
        <v>0</v>
      </c>
      <c r="Q373" s="177">
        <v>0</v>
      </c>
      <c r="R373" s="177">
        <f>Q373*H373</f>
        <v>0</v>
      </c>
      <c r="S373" s="177">
        <v>0</v>
      </c>
      <c r="T373" s="17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79" t="s">
        <v>222</v>
      </c>
      <c r="AT373" s="179" t="s">
        <v>123</v>
      </c>
      <c r="AU373" s="179" t="s">
        <v>83</v>
      </c>
      <c r="AY373" s="19" t="s">
        <v>120</v>
      </c>
      <c r="BE373" s="180">
        <f>IF(N373="základní",J373,0)</f>
        <v>0</v>
      </c>
      <c r="BF373" s="180">
        <f>IF(N373="snížená",J373,0)</f>
        <v>0</v>
      </c>
      <c r="BG373" s="180">
        <f>IF(N373="zákl. přenesená",J373,0)</f>
        <v>0</v>
      </c>
      <c r="BH373" s="180">
        <f>IF(N373="sníž. přenesená",J373,0)</f>
        <v>0</v>
      </c>
      <c r="BI373" s="180">
        <f>IF(N373="nulová",J373,0)</f>
        <v>0</v>
      </c>
      <c r="BJ373" s="19" t="s">
        <v>81</v>
      </c>
      <c r="BK373" s="180">
        <f>ROUND(I373*H373,2)</f>
        <v>0</v>
      </c>
      <c r="BL373" s="19" t="s">
        <v>222</v>
      </c>
      <c r="BM373" s="179" t="s">
        <v>494</v>
      </c>
    </row>
    <row r="374" s="2" customFormat="1">
      <c r="A374" s="38"/>
      <c r="B374" s="39"/>
      <c r="C374" s="38"/>
      <c r="D374" s="181" t="s">
        <v>129</v>
      </c>
      <c r="E374" s="38"/>
      <c r="F374" s="182" t="s">
        <v>493</v>
      </c>
      <c r="G374" s="38"/>
      <c r="H374" s="38"/>
      <c r="I374" s="183"/>
      <c r="J374" s="38"/>
      <c r="K374" s="38"/>
      <c r="L374" s="39"/>
      <c r="M374" s="184"/>
      <c r="N374" s="185"/>
      <c r="O374" s="77"/>
      <c r="P374" s="77"/>
      <c r="Q374" s="77"/>
      <c r="R374" s="77"/>
      <c r="S374" s="77"/>
      <c r="T374" s="7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9" t="s">
        <v>129</v>
      </c>
      <c r="AU374" s="19" t="s">
        <v>83</v>
      </c>
    </row>
    <row r="375" s="14" customFormat="1">
      <c r="A375" s="14"/>
      <c r="B375" s="193"/>
      <c r="C375" s="14"/>
      <c r="D375" s="181" t="s">
        <v>136</v>
      </c>
      <c r="E375" s="194" t="s">
        <v>1</v>
      </c>
      <c r="F375" s="195" t="s">
        <v>495</v>
      </c>
      <c r="G375" s="14"/>
      <c r="H375" s="196">
        <v>1</v>
      </c>
      <c r="I375" s="197"/>
      <c r="J375" s="14"/>
      <c r="K375" s="14"/>
      <c r="L375" s="193"/>
      <c r="M375" s="198"/>
      <c r="N375" s="199"/>
      <c r="O375" s="199"/>
      <c r="P375" s="199"/>
      <c r="Q375" s="199"/>
      <c r="R375" s="199"/>
      <c r="S375" s="199"/>
      <c r="T375" s="20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4" t="s">
        <v>136</v>
      </c>
      <c r="AU375" s="194" t="s">
        <v>83</v>
      </c>
      <c r="AV375" s="14" t="s">
        <v>83</v>
      </c>
      <c r="AW375" s="14" t="s">
        <v>30</v>
      </c>
      <c r="AX375" s="14" t="s">
        <v>81</v>
      </c>
      <c r="AY375" s="194" t="s">
        <v>120</v>
      </c>
    </row>
    <row r="376" s="2" customFormat="1" ht="33" customHeight="1">
      <c r="A376" s="38"/>
      <c r="B376" s="167"/>
      <c r="C376" s="209" t="s">
        <v>496</v>
      </c>
      <c r="D376" s="209" t="s">
        <v>178</v>
      </c>
      <c r="E376" s="210" t="s">
        <v>497</v>
      </c>
      <c r="F376" s="211" t="s">
        <v>498</v>
      </c>
      <c r="G376" s="212" t="s">
        <v>132</v>
      </c>
      <c r="H376" s="213">
        <v>3.0470000000000002</v>
      </c>
      <c r="I376" s="214"/>
      <c r="J376" s="215">
        <f>ROUND(I376*H376,2)</f>
        <v>0</v>
      </c>
      <c r="K376" s="211" t="s">
        <v>133</v>
      </c>
      <c r="L376" s="216"/>
      <c r="M376" s="217" t="s">
        <v>1</v>
      </c>
      <c r="N376" s="218" t="s">
        <v>38</v>
      </c>
      <c r="O376" s="77"/>
      <c r="P376" s="177">
        <f>O376*H376</f>
        <v>0</v>
      </c>
      <c r="Q376" s="177">
        <v>0.01908</v>
      </c>
      <c r="R376" s="177">
        <f>Q376*H376</f>
        <v>0.058136760000000003</v>
      </c>
      <c r="S376" s="177">
        <v>0</v>
      </c>
      <c r="T376" s="17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79" t="s">
        <v>314</v>
      </c>
      <c r="AT376" s="179" t="s">
        <v>178</v>
      </c>
      <c r="AU376" s="179" t="s">
        <v>83</v>
      </c>
      <c r="AY376" s="19" t="s">
        <v>120</v>
      </c>
      <c r="BE376" s="180">
        <f>IF(N376="základní",J376,0)</f>
        <v>0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19" t="s">
        <v>81</v>
      </c>
      <c r="BK376" s="180">
        <f>ROUND(I376*H376,2)</f>
        <v>0</v>
      </c>
      <c r="BL376" s="19" t="s">
        <v>222</v>
      </c>
      <c r="BM376" s="179" t="s">
        <v>499</v>
      </c>
    </row>
    <row r="377" s="2" customFormat="1">
      <c r="A377" s="38"/>
      <c r="B377" s="39"/>
      <c r="C377" s="38"/>
      <c r="D377" s="181" t="s">
        <v>129</v>
      </c>
      <c r="E377" s="38"/>
      <c r="F377" s="182" t="s">
        <v>500</v>
      </c>
      <c r="G377" s="38"/>
      <c r="H377" s="38"/>
      <c r="I377" s="183"/>
      <c r="J377" s="38"/>
      <c r="K377" s="38"/>
      <c r="L377" s="39"/>
      <c r="M377" s="184"/>
      <c r="N377" s="185"/>
      <c r="O377" s="77"/>
      <c r="P377" s="77"/>
      <c r="Q377" s="77"/>
      <c r="R377" s="77"/>
      <c r="S377" s="77"/>
      <c r="T377" s="7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9" t="s">
        <v>129</v>
      </c>
      <c r="AU377" s="19" t="s">
        <v>83</v>
      </c>
    </row>
    <row r="378" s="2" customFormat="1">
      <c r="A378" s="38"/>
      <c r="B378" s="39"/>
      <c r="C378" s="38"/>
      <c r="D378" s="181" t="s">
        <v>501</v>
      </c>
      <c r="E378" s="38"/>
      <c r="F378" s="227" t="s">
        <v>502</v>
      </c>
      <c r="G378" s="38"/>
      <c r="H378" s="38"/>
      <c r="I378" s="183"/>
      <c r="J378" s="38"/>
      <c r="K378" s="38"/>
      <c r="L378" s="39"/>
      <c r="M378" s="184"/>
      <c r="N378" s="185"/>
      <c r="O378" s="77"/>
      <c r="P378" s="77"/>
      <c r="Q378" s="77"/>
      <c r="R378" s="77"/>
      <c r="S378" s="77"/>
      <c r="T378" s="7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501</v>
      </c>
      <c r="AU378" s="19" t="s">
        <v>83</v>
      </c>
    </row>
    <row r="379" s="14" customFormat="1">
      <c r="A379" s="14"/>
      <c r="B379" s="193"/>
      <c r="C379" s="14"/>
      <c r="D379" s="181" t="s">
        <v>136</v>
      </c>
      <c r="E379" s="194" t="s">
        <v>1</v>
      </c>
      <c r="F379" s="195" t="s">
        <v>503</v>
      </c>
      <c r="G379" s="14"/>
      <c r="H379" s="196">
        <v>3.0470000000000002</v>
      </c>
      <c r="I379" s="197"/>
      <c r="J379" s="14"/>
      <c r="K379" s="14"/>
      <c r="L379" s="193"/>
      <c r="M379" s="198"/>
      <c r="N379" s="199"/>
      <c r="O379" s="199"/>
      <c r="P379" s="199"/>
      <c r="Q379" s="199"/>
      <c r="R379" s="199"/>
      <c r="S379" s="199"/>
      <c r="T379" s="20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4" t="s">
        <v>136</v>
      </c>
      <c r="AU379" s="194" t="s">
        <v>83</v>
      </c>
      <c r="AV379" s="14" t="s">
        <v>83</v>
      </c>
      <c r="AW379" s="14" t="s">
        <v>30</v>
      </c>
      <c r="AX379" s="14" t="s">
        <v>81</v>
      </c>
      <c r="AY379" s="194" t="s">
        <v>120</v>
      </c>
    </row>
    <row r="380" s="2" customFormat="1" ht="24.15" customHeight="1">
      <c r="A380" s="38"/>
      <c r="B380" s="167"/>
      <c r="C380" s="168" t="s">
        <v>504</v>
      </c>
      <c r="D380" s="168" t="s">
        <v>123</v>
      </c>
      <c r="E380" s="169" t="s">
        <v>505</v>
      </c>
      <c r="F380" s="170" t="s">
        <v>506</v>
      </c>
      <c r="G380" s="171" t="s">
        <v>211</v>
      </c>
      <c r="H380" s="172">
        <v>1</v>
      </c>
      <c r="I380" s="173"/>
      <c r="J380" s="174">
        <f>ROUND(I380*H380,2)</f>
        <v>0</v>
      </c>
      <c r="K380" s="170" t="s">
        <v>133</v>
      </c>
      <c r="L380" s="39"/>
      <c r="M380" s="175" t="s">
        <v>1</v>
      </c>
      <c r="N380" s="176" t="s">
        <v>38</v>
      </c>
      <c r="O380" s="77"/>
      <c r="P380" s="177">
        <f>O380*H380</f>
        <v>0</v>
      </c>
      <c r="Q380" s="177">
        <v>0</v>
      </c>
      <c r="R380" s="177">
        <f>Q380*H380</f>
        <v>0</v>
      </c>
      <c r="S380" s="177">
        <v>0</v>
      </c>
      <c r="T380" s="17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79" t="s">
        <v>222</v>
      </c>
      <c r="AT380" s="179" t="s">
        <v>123</v>
      </c>
      <c r="AU380" s="179" t="s">
        <v>83</v>
      </c>
      <c r="AY380" s="19" t="s">
        <v>120</v>
      </c>
      <c r="BE380" s="180">
        <f>IF(N380="základní",J380,0)</f>
        <v>0</v>
      </c>
      <c r="BF380" s="180">
        <f>IF(N380="snížená",J380,0)</f>
        <v>0</v>
      </c>
      <c r="BG380" s="180">
        <f>IF(N380="zákl. přenesená",J380,0)</f>
        <v>0</v>
      </c>
      <c r="BH380" s="180">
        <f>IF(N380="sníž. přenesená",J380,0)</f>
        <v>0</v>
      </c>
      <c r="BI380" s="180">
        <f>IF(N380="nulová",J380,0)</f>
        <v>0</v>
      </c>
      <c r="BJ380" s="19" t="s">
        <v>81</v>
      </c>
      <c r="BK380" s="180">
        <f>ROUND(I380*H380,2)</f>
        <v>0</v>
      </c>
      <c r="BL380" s="19" t="s">
        <v>222</v>
      </c>
      <c r="BM380" s="179" t="s">
        <v>507</v>
      </c>
    </row>
    <row r="381" s="2" customFormat="1">
      <c r="A381" s="38"/>
      <c r="B381" s="39"/>
      <c r="C381" s="38"/>
      <c r="D381" s="181" t="s">
        <v>129</v>
      </c>
      <c r="E381" s="38"/>
      <c r="F381" s="182" t="s">
        <v>508</v>
      </c>
      <c r="G381" s="38"/>
      <c r="H381" s="38"/>
      <c r="I381" s="183"/>
      <c r="J381" s="38"/>
      <c r="K381" s="38"/>
      <c r="L381" s="39"/>
      <c r="M381" s="184"/>
      <c r="N381" s="185"/>
      <c r="O381" s="77"/>
      <c r="P381" s="77"/>
      <c r="Q381" s="77"/>
      <c r="R381" s="77"/>
      <c r="S381" s="77"/>
      <c r="T381" s="7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9" t="s">
        <v>129</v>
      </c>
      <c r="AU381" s="19" t="s">
        <v>83</v>
      </c>
    </row>
    <row r="382" s="2" customFormat="1" ht="24.15" customHeight="1">
      <c r="A382" s="38"/>
      <c r="B382" s="167"/>
      <c r="C382" s="168" t="s">
        <v>509</v>
      </c>
      <c r="D382" s="168" t="s">
        <v>123</v>
      </c>
      <c r="E382" s="169" t="s">
        <v>510</v>
      </c>
      <c r="F382" s="170" t="s">
        <v>511</v>
      </c>
      <c r="G382" s="171" t="s">
        <v>211</v>
      </c>
      <c r="H382" s="172">
        <v>1</v>
      </c>
      <c r="I382" s="173"/>
      <c r="J382" s="174">
        <f>ROUND(I382*H382,2)</f>
        <v>0</v>
      </c>
      <c r="K382" s="170" t="s">
        <v>1</v>
      </c>
      <c r="L382" s="39"/>
      <c r="M382" s="175" t="s">
        <v>1</v>
      </c>
      <c r="N382" s="176" t="s">
        <v>38</v>
      </c>
      <c r="O382" s="77"/>
      <c r="P382" s="177">
        <f>O382*H382</f>
        <v>0</v>
      </c>
      <c r="Q382" s="177">
        <v>0.035000000000000003</v>
      </c>
      <c r="R382" s="177">
        <f>Q382*H382</f>
        <v>0.035000000000000003</v>
      </c>
      <c r="S382" s="177">
        <v>0</v>
      </c>
      <c r="T382" s="17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79" t="s">
        <v>222</v>
      </c>
      <c r="AT382" s="179" t="s">
        <v>123</v>
      </c>
      <c r="AU382" s="179" t="s">
        <v>83</v>
      </c>
      <c r="AY382" s="19" t="s">
        <v>120</v>
      </c>
      <c r="BE382" s="180">
        <f>IF(N382="základní",J382,0)</f>
        <v>0</v>
      </c>
      <c r="BF382" s="180">
        <f>IF(N382="snížená",J382,0)</f>
        <v>0</v>
      </c>
      <c r="BG382" s="180">
        <f>IF(N382="zákl. přenesená",J382,0)</f>
        <v>0</v>
      </c>
      <c r="BH382" s="180">
        <f>IF(N382="sníž. přenesená",J382,0)</f>
        <v>0</v>
      </c>
      <c r="BI382" s="180">
        <f>IF(N382="nulová",J382,0)</f>
        <v>0</v>
      </c>
      <c r="BJ382" s="19" t="s">
        <v>81</v>
      </c>
      <c r="BK382" s="180">
        <f>ROUND(I382*H382,2)</f>
        <v>0</v>
      </c>
      <c r="BL382" s="19" t="s">
        <v>222</v>
      </c>
      <c r="BM382" s="179" t="s">
        <v>512</v>
      </c>
    </row>
    <row r="383" s="2" customFormat="1">
      <c r="A383" s="38"/>
      <c r="B383" s="39"/>
      <c r="C383" s="38"/>
      <c r="D383" s="181" t="s">
        <v>129</v>
      </c>
      <c r="E383" s="38"/>
      <c r="F383" s="182" t="s">
        <v>513</v>
      </c>
      <c r="G383" s="38"/>
      <c r="H383" s="38"/>
      <c r="I383" s="183"/>
      <c r="J383" s="38"/>
      <c r="K383" s="38"/>
      <c r="L383" s="39"/>
      <c r="M383" s="184"/>
      <c r="N383" s="185"/>
      <c r="O383" s="77"/>
      <c r="P383" s="77"/>
      <c r="Q383" s="77"/>
      <c r="R383" s="77"/>
      <c r="S383" s="77"/>
      <c r="T383" s="7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9" t="s">
        <v>129</v>
      </c>
      <c r="AU383" s="19" t="s">
        <v>83</v>
      </c>
    </row>
    <row r="384" s="2" customFormat="1" ht="24.15" customHeight="1">
      <c r="A384" s="38"/>
      <c r="B384" s="167"/>
      <c r="C384" s="168" t="s">
        <v>514</v>
      </c>
      <c r="D384" s="168" t="s">
        <v>123</v>
      </c>
      <c r="E384" s="169" t="s">
        <v>515</v>
      </c>
      <c r="F384" s="170" t="s">
        <v>516</v>
      </c>
      <c r="G384" s="171" t="s">
        <v>424</v>
      </c>
      <c r="H384" s="172">
        <v>0.215</v>
      </c>
      <c r="I384" s="173"/>
      <c r="J384" s="174">
        <f>ROUND(I384*H384,2)</f>
        <v>0</v>
      </c>
      <c r="K384" s="170" t="s">
        <v>133</v>
      </c>
      <c r="L384" s="39"/>
      <c r="M384" s="175" t="s">
        <v>1</v>
      </c>
      <c r="N384" s="176" t="s">
        <v>38</v>
      </c>
      <c r="O384" s="77"/>
      <c r="P384" s="177">
        <f>O384*H384</f>
        <v>0</v>
      </c>
      <c r="Q384" s="177">
        <v>0</v>
      </c>
      <c r="R384" s="177">
        <f>Q384*H384</f>
        <v>0</v>
      </c>
      <c r="S384" s="177">
        <v>0</v>
      </c>
      <c r="T384" s="17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79" t="s">
        <v>222</v>
      </c>
      <c r="AT384" s="179" t="s">
        <v>123</v>
      </c>
      <c r="AU384" s="179" t="s">
        <v>83</v>
      </c>
      <c r="AY384" s="19" t="s">
        <v>120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19" t="s">
        <v>81</v>
      </c>
      <c r="BK384" s="180">
        <f>ROUND(I384*H384,2)</f>
        <v>0</v>
      </c>
      <c r="BL384" s="19" t="s">
        <v>222</v>
      </c>
      <c r="BM384" s="179" t="s">
        <v>517</v>
      </c>
    </row>
    <row r="385" s="2" customFormat="1">
      <c r="A385" s="38"/>
      <c r="B385" s="39"/>
      <c r="C385" s="38"/>
      <c r="D385" s="181" t="s">
        <v>129</v>
      </c>
      <c r="E385" s="38"/>
      <c r="F385" s="182" t="s">
        <v>518</v>
      </c>
      <c r="G385" s="38"/>
      <c r="H385" s="38"/>
      <c r="I385" s="183"/>
      <c r="J385" s="38"/>
      <c r="K385" s="38"/>
      <c r="L385" s="39"/>
      <c r="M385" s="184"/>
      <c r="N385" s="185"/>
      <c r="O385" s="77"/>
      <c r="P385" s="77"/>
      <c r="Q385" s="77"/>
      <c r="R385" s="77"/>
      <c r="S385" s="77"/>
      <c r="T385" s="7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9" t="s">
        <v>129</v>
      </c>
      <c r="AU385" s="19" t="s">
        <v>83</v>
      </c>
    </row>
    <row r="386" s="12" customFormat="1" ht="22.8" customHeight="1">
      <c r="A386" s="12"/>
      <c r="B386" s="154"/>
      <c r="C386" s="12"/>
      <c r="D386" s="155" t="s">
        <v>72</v>
      </c>
      <c r="E386" s="165" t="s">
        <v>519</v>
      </c>
      <c r="F386" s="165" t="s">
        <v>520</v>
      </c>
      <c r="G386" s="12"/>
      <c r="H386" s="12"/>
      <c r="I386" s="157"/>
      <c r="J386" s="166">
        <f>BK386</f>
        <v>0</v>
      </c>
      <c r="K386" s="12"/>
      <c r="L386" s="154"/>
      <c r="M386" s="159"/>
      <c r="N386" s="160"/>
      <c r="O386" s="160"/>
      <c r="P386" s="161">
        <f>SUM(P387:P434)</f>
        <v>0</v>
      </c>
      <c r="Q386" s="160"/>
      <c r="R386" s="161">
        <f>SUM(R387:R434)</f>
        <v>0.15307619</v>
      </c>
      <c r="S386" s="160"/>
      <c r="T386" s="162">
        <f>SUM(T387:T434)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55" t="s">
        <v>83</v>
      </c>
      <c r="AT386" s="163" t="s">
        <v>72</v>
      </c>
      <c r="AU386" s="163" t="s">
        <v>81</v>
      </c>
      <c r="AY386" s="155" t="s">
        <v>120</v>
      </c>
      <c r="BK386" s="164">
        <f>SUM(BK387:BK434)</f>
        <v>0</v>
      </c>
    </row>
    <row r="387" s="2" customFormat="1" ht="24.15" customHeight="1">
      <c r="A387" s="38"/>
      <c r="B387" s="167"/>
      <c r="C387" s="168" t="s">
        <v>521</v>
      </c>
      <c r="D387" s="168" t="s">
        <v>123</v>
      </c>
      <c r="E387" s="169" t="s">
        <v>522</v>
      </c>
      <c r="F387" s="170" t="s">
        <v>523</v>
      </c>
      <c r="G387" s="171" t="s">
        <v>186</v>
      </c>
      <c r="H387" s="172">
        <v>500</v>
      </c>
      <c r="I387" s="173"/>
      <c r="J387" s="174">
        <f>ROUND(I387*H387,2)</f>
        <v>0</v>
      </c>
      <c r="K387" s="170" t="s">
        <v>133</v>
      </c>
      <c r="L387" s="39"/>
      <c r="M387" s="175" t="s">
        <v>1</v>
      </c>
      <c r="N387" s="176" t="s">
        <v>38</v>
      </c>
      <c r="O387" s="77"/>
      <c r="P387" s="177">
        <f>O387*H387</f>
        <v>0</v>
      </c>
      <c r="Q387" s="177">
        <v>0</v>
      </c>
      <c r="R387" s="177">
        <f>Q387*H387</f>
        <v>0</v>
      </c>
      <c r="S387" s="177">
        <v>0</v>
      </c>
      <c r="T387" s="17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79" t="s">
        <v>222</v>
      </c>
      <c r="AT387" s="179" t="s">
        <v>123</v>
      </c>
      <c r="AU387" s="179" t="s">
        <v>83</v>
      </c>
      <c r="AY387" s="19" t="s">
        <v>120</v>
      </c>
      <c r="BE387" s="180">
        <f>IF(N387="základní",J387,0)</f>
        <v>0</v>
      </c>
      <c r="BF387" s="180">
        <f>IF(N387="snížená",J387,0)</f>
        <v>0</v>
      </c>
      <c r="BG387" s="180">
        <f>IF(N387="zákl. přenesená",J387,0)</f>
        <v>0</v>
      </c>
      <c r="BH387" s="180">
        <f>IF(N387="sníž. přenesená",J387,0)</f>
        <v>0</v>
      </c>
      <c r="BI387" s="180">
        <f>IF(N387="nulová",J387,0)</f>
        <v>0</v>
      </c>
      <c r="BJ387" s="19" t="s">
        <v>81</v>
      </c>
      <c r="BK387" s="180">
        <f>ROUND(I387*H387,2)</f>
        <v>0</v>
      </c>
      <c r="BL387" s="19" t="s">
        <v>222</v>
      </c>
      <c r="BM387" s="179" t="s">
        <v>524</v>
      </c>
    </row>
    <row r="388" s="2" customFormat="1">
      <c r="A388" s="38"/>
      <c r="B388" s="39"/>
      <c r="C388" s="38"/>
      <c r="D388" s="181" t="s">
        <v>129</v>
      </c>
      <c r="E388" s="38"/>
      <c r="F388" s="182" t="s">
        <v>525</v>
      </c>
      <c r="G388" s="38"/>
      <c r="H388" s="38"/>
      <c r="I388" s="183"/>
      <c r="J388" s="38"/>
      <c r="K388" s="38"/>
      <c r="L388" s="39"/>
      <c r="M388" s="184"/>
      <c r="N388" s="185"/>
      <c r="O388" s="77"/>
      <c r="P388" s="77"/>
      <c r="Q388" s="77"/>
      <c r="R388" s="77"/>
      <c r="S388" s="77"/>
      <c r="T388" s="7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9" t="s">
        <v>129</v>
      </c>
      <c r="AU388" s="19" t="s">
        <v>83</v>
      </c>
    </row>
    <row r="389" s="14" customFormat="1">
      <c r="A389" s="14"/>
      <c r="B389" s="193"/>
      <c r="C389" s="14"/>
      <c r="D389" s="181" t="s">
        <v>136</v>
      </c>
      <c r="E389" s="194" t="s">
        <v>1</v>
      </c>
      <c r="F389" s="195" t="s">
        <v>526</v>
      </c>
      <c r="G389" s="14"/>
      <c r="H389" s="196">
        <v>500</v>
      </c>
      <c r="I389" s="197"/>
      <c r="J389" s="14"/>
      <c r="K389" s="14"/>
      <c r="L389" s="193"/>
      <c r="M389" s="198"/>
      <c r="N389" s="199"/>
      <c r="O389" s="199"/>
      <c r="P389" s="199"/>
      <c r="Q389" s="199"/>
      <c r="R389" s="199"/>
      <c r="S389" s="199"/>
      <c r="T389" s="20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4" t="s">
        <v>136</v>
      </c>
      <c r="AU389" s="194" t="s">
        <v>83</v>
      </c>
      <c r="AV389" s="14" t="s">
        <v>83</v>
      </c>
      <c r="AW389" s="14" t="s">
        <v>30</v>
      </c>
      <c r="AX389" s="14" t="s">
        <v>81</v>
      </c>
      <c r="AY389" s="194" t="s">
        <v>120</v>
      </c>
    </row>
    <row r="390" s="2" customFormat="1" ht="21.75" customHeight="1">
      <c r="A390" s="38"/>
      <c r="B390" s="167"/>
      <c r="C390" s="209" t="s">
        <v>527</v>
      </c>
      <c r="D390" s="209" t="s">
        <v>178</v>
      </c>
      <c r="E390" s="210" t="s">
        <v>528</v>
      </c>
      <c r="F390" s="211" t="s">
        <v>529</v>
      </c>
      <c r="G390" s="212" t="s">
        <v>186</v>
      </c>
      <c r="H390" s="213">
        <v>525</v>
      </c>
      <c r="I390" s="214"/>
      <c r="J390" s="215">
        <f>ROUND(I390*H390,2)</f>
        <v>0</v>
      </c>
      <c r="K390" s="211" t="s">
        <v>133</v>
      </c>
      <c r="L390" s="216"/>
      <c r="M390" s="217" t="s">
        <v>1</v>
      </c>
      <c r="N390" s="218" t="s">
        <v>38</v>
      </c>
      <c r="O390" s="77"/>
      <c r="P390" s="177">
        <f>O390*H390</f>
        <v>0</v>
      </c>
      <c r="Q390" s="177">
        <v>0</v>
      </c>
      <c r="R390" s="177">
        <f>Q390*H390</f>
        <v>0</v>
      </c>
      <c r="S390" s="177">
        <v>0</v>
      </c>
      <c r="T390" s="17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79" t="s">
        <v>314</v>
      </c>
      <c r="AT390" s="179" t="s">
        <v>178</v>
      </c>
      <c r="AU390" s="179" t="s">
        <v>83</v>
      </c>
      <c r="AY390" s="19" t="s">
        <v>120</v>
      </c>
      <c r="BE390" s="180">
        <f>IF(N390="základní",J390,0)</f>
        <v>0</v>
      </c>
      <c r="BF390" s="180">
        <f>IF(N390="snížená",J390,0)</f>
        <v>0</v>
      </c>
      <c r="BG390" s="180">
        <f>IF(N390="zákl. přenesená",J390,0)</f>
        <v>0</v>
      </c>
      <c r="BH390" s="180">
        <f>IF(N390="sníž. přenesená",J390,0)</f>
        <v>0</v>
      </c>
      <c r="BI390" s="180">
        <f>IF(N390="nulová",J390,0)</f>
        <v>0</v>
      </c>
      <c r="BJ390" s="19" t="s">
        <v>81</v>
      </c>
      <c r="BK390" s="180">
        <f>ROUND(I390*H390,2)</f>
        <v>0</v>
      </c>
      <c r="BL390" s="19" t="s">
        <v>222</v>
      </c>
      <c r="BM390" s="179" t="s">
        <v>530</v>
      </c>
    </row>
    <row r="391" s="2" customFormat="1">
      <c r="A391" s="38"/>
      <c r="B391" s="39"/>
      <c r="C391" s="38"/>
      <c r="D391" s="181" t="s">
        <v>129</v>
      </c>
      <c r="E391" s="38"/>
      <c r="F391" s="182" t="s">
        <v>529</v>
      </c>
      <c r="G391" s="38"/>
      <c r="H391" s="38"/>
      <c r="I391" s="183"/>
      <c r="J391" s="38"/>
      <c r="K391" s="38"/>
      <c r="L391" s="39"/>
      <c r="M391" s="184"/>
      <c r="N391" s="185"/>
      <c r="O391" s="77"/>
      <c r="P391" s="77"/>
      <c r="Q391" s="77"/>
      <c r="R391" s="77"/>
      <c r="S391" s="77"/>
      <c r="T391" s="7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9" t="s">
        <v>129</v>
      </c>
      <c r="AU391" s="19" t="s">
        <v>83</v>
      </c>
    </row>
    <row r="392" s="14" customFormat="1">
      <c r="A392" s="14"/>
      <c r="B392" s="193"/>
      <c r="C392" s="14"/>
      <c r="D392" s="181" t="s">
        <v>136</v>
      </c>
      <c r="E392" s="194" t="s">
        <v>1</v>
      </c>
      <c r="F392" s="195" t="s">
        <v>526</v>
      </c>
      <c r="G392" s="14"/>
      <c r="H392" s="196">
        <v>500</v>
      </c>
      <c r="I392" s="197"/>
      <c r="J392" s="14"/>
      <c r="K392" s="14"/>
      <c r="L392" s="193"/>
      <c r="M392" s="198"/>
      <c r="N392" s="199"/>
      <c r="O392" s="199"/>
      <c r="P392" s="199"/>
      <c r="Q392" s="199"/>
      <c r="R392" s="199"/>
      <c r="S392" s="199"/>
      <c r="T392" s="20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4" t="s">
        <v>136</v>
      </c>
      <c r="AU392" s="194" t="s">
        <v>83</v>
      </c>
      <c r="AV392" s="14" t="s">
        <v>83</v>
      </c>
      <c r="AW392" s="14" t="s">
        <v>30</v>
      </c>
      <c r="AX392" s="14" t="s">
        <v>81</v>
      </c>
      <c r="AY392" s="194" t="s">
        <v>120</v>
      </c>
    </row>
    <row r="393" s="14" customFormat="1">
      <c r="A393" s="14"/>
      <c r="B393" s="193"/>
      <c r="C393" s="14"/>
      <c r="D393" s="181" t="s">
        <v>136</v>
      </c>
      <c r="E393" s="14"/>
      <c r="F393" s="195" t="s">
        <v>531</v>
      </c>
      <c r="G393" s="14"/>
      <c r="H393" s="196">
        <v>525</v>
      </c>
      <c r="I393" s="197"/>
      <c r="J393" s="14"/>
      <c r="K393" s="14"/>
      <c r="L393" s="193"/>
      <c r="M393" s="198"/>
      <c r="N393" s="199"/>
      <c r="O393" s="199"/>
      <c r="P393" s="199"/>
      <c r="Q393" s="199"/>
      <c r="R393" s="199"/>
      <c r="S393" s="199"/>
      <c r="T393" s="20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4" t="s">
        <v>136</v>
      </c>
      <c r="AU393" s="194" t="s">
        <v>83</v>
      </c>
      <c r="AV393" s="14" t="s">
        <v>83</v>
      </c>
      <c r="AW393" s="14" t="s">
        <v>3</v>
      </c>
      <c r="AX393" s="14" t="s">
        <v>81</v>
      </c>
      <c r="AY393" s="194" t="s">
        <v>120</v>
      </c>
    </row>
    <row r="394" s="2" customFormat="1" ht="16.5" customHeight="1">
      <c r="A394" s="38"/>
      <c r="B394" s="167"/>
      <c r="C394" s="168" t="s">
        <v>532</v>
      </c>
      <c r="D394" s="168" t="s">
        <v>123</v>
      </c>
      <c r="E394" s="169" t="s">
        <v>533</v>
      </c>
      <c r="F394" s="170" t="s">
        <v>534</v>
      </c>
      <c r="G394" s="171" t="s">
        <v>132</v>
      </c>
      <c r="H394" s="172">
        <v>95.195999999999998</v>
      </c>
      <c r="I394" s="173"/>
      <c r="J394" s="174">
        <f>ROUND(I394*H394,2)</f>
        <v>0</v>
      </c>
      <c r="K394" s="170" t="s">
        <v>133</v>
      </c>
      <c r="L394" s="39"/>
      <c r="M394" s="175" t="s">
        <v>1</v>
      </c>
      <c r="N394" s="176" t="s">
        <v>38</v>
      </c>
      <c r="O394" s="77"/>
      <c r="P394" s="177">
        <f>O394*H394</f>
        <v>0</v>
      </c>
      <c r="Q394" s="177">
        <v>0</v>
      </c>
      <c r="R394" s="177">
        <f>Q394*H394</f>
        <v>0</v>
      </c>
      <c r="S394" s="177">
        <v>0</v>
      </c>
      <c r="T394" s="17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79" t="s">
        <v>222</v>
      </c>
      <c r="AT394" s="179" t="s">
        <v>123</v>
      </c>
      <c r="AU394" s="179" t="s">
        <v>83</v>
      </c>
      <c r="AY394" s="19" t="s">
        <v>120</v>
      </c>
      <c r="BE394" s="180">
        <f>IF(N394="základní",J394,0)</f>
        <v>0</v>
      </c>
      <c r="BF394" s="180">
        <f>IF(N394="snížená",J394,0)</f>
        <v>0</v>
      </c>
      <c r="BG394" s="180">
        <f>IF(N394="zákl. přenesená",J394,0)</f>
        <v>0</v>
      </c>
      <c r="BH394" s="180">
        <f>IF(N394="sníž. přenesená",J394,0)</f>
        <v>0</v>
      </c>
      <c r="BI394" s="180">
        <f>IF(N394="nulová",J394,0)</f>
        <v>0</v>
      </c>
      <c r="BJ394" s="19" t="s">
        <v>81</v>
      </c>
      <c r="BK394" s="180">
        <f>ROUND(I394*H394,2)</f>
        <v>0</v>
      </c>
      <c r="BL394" s="19" t="s">
        <v>222</v>
      </c>
      <c r="BM394" s="179" t="s">
        <v>535</v>
      </c>
    </row>
    <row r="395" s="2" customFormat="1">
      <c r="A395" s="38"/>
      <c r="B395" s="39"/>
      <c r="C395" s="38"/>
      <c r="D395" s="181" t="s">
        <v>129</v>
      </c>
      <c r="E395" s="38"/>
      <c r="F395" s="182" t="s">
        <v>536</v>
      </c>
      <c r="G395" s="38"/>
      <c r="H395" s="38"/>
      <c r="I395" s="183"/>
      <c r="J395" s="38"/>
      <c r="K395" s="38"/>
      <c r="L395" s="39"/>
      <c r="M395" s="184"/>
      <c r="N395" s="185"/>
      <c r="O395" s="77"/>
      <c r="P395" s="77"/>
      <c r="Q395" s="77"/>
      <c r="R395" s="77"/>
      <c r="S395" s="77"/>
      <c r="T395" s="7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9" t="s">
        <v>129</v>
      </c>
      <c r="AU395" s="19" t="s">
        <v>83</v>
      </c>
    </row>
    <row r="396" s="13" customFormat="1">
      <c r="A396" s="13"/>
      <c r="B396" s="186"/>
      <c r="C396" s="13"/>
      <c r="D396" s="181" t="s">
        <v>136</v>
      </c>
      <c r="E396" s="187" t="s">
        <v>1</v>
      </c>
      <c r="F396" s="188" t="s">
        <v>537</v>
      </c>
      <c r="G396" s="13"/>
      <c r="H396" s="187" t="s">
        <v>1</v>
      </c>
      <c r="I396" s="189"/>
      <c r="J396" s="13"/>
      <c r="K396" s="13"/>
      <c r="L396" s="186"/>
      <c r="M396" s="190"/>
      <c r="N396" s="191"/>
      <c r="O396" s="191"/>
      <c r="P396" s="191"/>
      <c r="Q396" s="191"/>
      <c r="R396" s="191"/>
      <c r="S396" s="191"/>
      <c r="T396" s="19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7" t="s">
        <v>136</v>
      </c>
      <c r="AU396" s="187" t="s">
        <v>83</v>
      </c>
      <c r="AV396" s="13" t="s">
        <v>81</v>
      </c>
      <c r="AW396" s="13" t="s">
        <v>30</v>
      </c>
      <c r="AX396" s="13" t="s">
        <v>73</v>
      </c>
      <c r="AY396" s="187" t="s">
        <v>120</v>
      </c>
    </row>
    <row r="397" s="13" customFormat="1">
      <c r="A397" s="13"/>
      <c r="B397" s="186"/>
      <c r="C397" s="13"/>
      <c r="D397" s="181" t="s">
        <v>136</v>
      </c>
      <c r="E397" s="187" t="s">
        <v>1</v>
      </c>
      <c r="F397" s="188" t="s">
        <v>538</v>
      </c>
      <c r="G397" s="13"/>
      <c r="H397" s="187" t="s">
        <v>1</v>
      </c>
      <c r="I397" s="189"/>
      <c r="J397" s="13"/>
      <c r="K397" s="13"/>
      <c r="L397" s="186"/>
      <c r="M397" s="190"/>
      <c r="N397" s="191"/>
      <c r="O397" s="191"/>
      <c r="P397" s="191"/>
      <c r="Q397" s="191"/>
      <c r="R397" s="191"/>
      <c r="S397" s="191"/>
      <c r="T397" s="19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7" t="s">
        <v>136</v>
      </c>
      <c r="AU397" s="187" t="s">
        <v>83</v>
      </c>
      <c r="AV397" s="13" t="s">
        <v>81</v>
      </c>
      <c r="AW397" s="13" t="s">
        <v>30</v>
      </c>
      <c r="AX397" s="13" t="s">
        <v>73</v>
      </c>
      <c r="AY397" s="187" t="s">
        <v>120</v>
      </c>
    </row>
    <row r="398" s="14" customFormat="1">
      <c r="A398" s="14"/>
      <c r="B398" s="193"/>
      <c r="C398" s="14"/>
      <c r="D398" s="181" t="s">
        <v>136</v>
      </c>
      <c r="E398" s="194" t="s">
        <v>1</v>
      </c>
      <c r="F398" s="195" t="s">
        <v>539</v>
      </c>
      <c r="G398" s="14"/>
      <c r="H398" s="196">
        <v>10.960000000000001</v>
      </c>
      <c r="I398" s="197"/>
      <c r="J398" s="14"/>
      <c r="K398" s="14"/>
      <c r="L398" s="193"/>
      <c r="M398" s="198"/>
      <c r="N398" s="199"/>
      <c r="O398" s="199"/>
      <c r="P398" s="199"/>
      <c r="Q398" s="199"/>
      <c r="R398" s="199"/>
      <c r="S398" s="199"/>
      <c r="T398" s="20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4" t="s">
        <v>136</v>
      </c>
      <c r="AU398" s="194" t="s">
        <v>83</v>
      </c>
      <c r="AV398" s="14" t="s">
        <v>83</v>
      </c>
      <c r="AW398" s="14" t="s">
        <v>30</v>
      </c>
      <c r="AX398" s="14" t="s">
        <v>73</v>
      </c>
      <c r="AY398" s="194" t="s">
        <v>120</v>
      </c>
    </row>
    <row r="399" s="14" customFormat="1">
      <c r="A399" s="14"/>
      <c r="B399" s="193"/>
      <c r="C399" s="14"/>
      <c r="D399" s="181" t="s">
        <v>136</v>
      </c>
      <c r="E399" s="194" t="s">
        <v>1</v>
      </c>
      <c r="F399" s="195" t="s">
        <v>273</v>
      </c>
      <c r="G399" s="14"/>
      <c r="H399" s="196">
        <v>2.3919999999999999</v>
      </c>
      <c r="I399" s="197"/>
      <c r="J399" s="14"/>
      <c r="K399" s="14"/>
      <c r="L399" s="193"/>
      <c r="M399" s="198"/>
      <c r="N399" s="199"/>
      <c r="O399" s="199"/>
      <c r="P399" s="199"/>
      <c r="Q399" s="199"/>
      <c r="R399" s="199"/>
      <c r="S399" s="199"/>
      <c r="T399" s="20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4" t="s">
        <v>136</v>
      </c>
      <c r="AU399" s="194" t="s">
        <v>83</v>
      </c>
      <c r="AV399" s="14" t="s">
        <v>83</v>
      </c>
      <c r="AW399" s="14" t="s">
        <v>30</v>
      </c>
      <c r="AX399" s="14" t="s">
        <v>73</v>
      </c>
      <c r="AY399" s="194" t="s">
        <v>120</v>
      </c>
    </row>
    <row r="400" s="14" customFormat="1">
      <c r="A400" s="14"/>
      <c r="B400" s="193"/>
      <c r="C400" s="14"/>
      <c r="D400" s="181" t="s">
        <v>136</v>
      </c>
      <c r="E400" s="194" t="s">
        <v>1</v>
      </c>
      <c r="F400" s="195" t="s">
        <v>540</v>
      </c>
      <c r="G400" s="14"/>
      <c r="H400" s="196">
        <v>1.379</v>
      </c>
      <c r="I400" s="197"/>
      <c r="J400" s="14"/>
      <c r="K400" s="14"/>
      <c r="L400" s="193"/>
      <c r="M400" s="198"/>
      <c r="N400" s="199"/>
      <c r="O400" s="199"/>
      <c r="P400" s="199"/>
      <c r="Q400" s="199"/>
      <c r="R400" s="199"/>
      <c r="S400" s="199"/>
      <c r="T400" s="20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194" t="s">
        <v>136</v>
      </c>
      <c r="AU400" s="194" t="s">
        <v>83</v>
      </c>
      <c r="AV400" s="14" t="s">
        <v>83</v>
      </c>
      <c r="AW400" s="14" t="s">
        <v>30</v>
      </c>
      <c r="AX400" s="14" t="s">
        <v>73</v>
      </c>
      <c r="AY400" s="194" t="s">
        <v>120</v>
      </c>
    </row>
    <row r="401" s="14" customFormat="1">
      <c r="A401" s="14"/>
      <c r="B401" s="193"/>
      <c r="C401" s="14"/>
      <c r="D401" s="181" t="s">
        <v>136</v>
      </c>
      <c r="E401" s="194" t="s">
        <v>1</v>
      </c>
      <c r="F401" s="195" t="s">
        <v>541</v>
      </c>
      <c r="G401" s="14"/>
      <c r="H401" s="196">
        <v>7.7519999999999998</v>
      </c>
      <c r="I401" s="197"/>
      <c r="J401" s="14"/>
      <c r="K401" s="14"/>
      <c r="L401" s="193"/>
      <c r="M401" s="198"/>
      <c r="N401" s="199"/>
      <c r="O401" s="199"/>
      <c r="P401" s="199"/>
      <c r="Q401" s="199"/>
      <c r="R401" s="199"/>
      <c r="S401" s="199"/>
      <c r="T401" s="20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194" t="s">
        <v>136</v>
      </c>
      <c r="AU401" s="194" t="s">
        <v>83</v>
      </c>
      <c r="AV401" s="14" t="s">
        <v>83</v>
      </c>
      <c r="AW401" s="14" t="s">
        <v>30</v>
      </c>
      <c r="AX401" s="14" t="s">
        <v>73</v>
      </c>
      <c r="AY401" s="194" t="s">
        <v>120</v>
      </c>
    </row>
    <row r="402" s="14" customFormat="1">
      <c r="A402" s="14"/>
      <c r="B402" s="193"/>
      <c r="C402" s="14"/>
      <c r="D402" s="181" t="s">
        <v>136</v>
      </c>
      <c r="E402" s="194" t="s">
        <v>1</v>
      </c>
      <c r="F402" s="195" t="s">
        <v>542</v>
      </c>
      <c r="G402" s="14"/>
      <c r="H402" s="196">
        <v>5.4710000000000001</v>
      </c>
      <c r="I402" s="197"/>
      <c r="J402" s="14"/>
      <c r="K402" s="14"/>
      <c r="L402" s="193"/>
      <c r="M402" s="198"/>
      <c r="N402" s="199"/>
      <c r="O402" s="199"/>
      <c r="P402" s="199"/>
      <c r="Q402" s="199"/>
      <c r="R402" s="199"/>
      <c r="S402" s="199"/>
      <c r="T402" s="20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4" t="s">
        <v>136</v>
      </c>
      <c r="AU402" s="194" t="s">
        <v>83</v>
      </c>
      <c r="AV402" s="14" t="s">
        <v>83</v>
      </c>
      <c r="AW402" s="14" t="s">
        <v>30</v>
      </c>
      <c r="AX402" s="14" t="s">
        <v>73</v>
      </c>
      <c r="AY402" s="194" t="s">
        <v>120</v>
      </c>
    </row>
    <row r="403" s="14" customFormat="1">
      <c r="A403" s="14"/>
      <c r="B403" s="193"/>
      <c r="C403" s="14"/>
      <c r="D403" s="181" t="s">
        <v>136</v>
      </c>
      <c r="E403" s="194" t="s">
        <v>1</v>
      </c>
      <c r="F403" s="195" t="s">
        <v>543</v>
      </c>
      <c r="G403" s="14"/>
      <c r="H403" s="196">
        <v>1.49</v>
      </c>
      <c r="I403" s="197"/>
      <c r="J403" s="14"/>
      <c r="K403" s="14"/>
      <c r="L403" s="193"/>
      <c r="M403" s="198"/>
      <c r="N403" s="199"/>
      <c r="O403" s="199"/>
      <c r="P403" s="199"/>
      <c r="Q403" s="199"/>
      <c r="R403" s="199"/>
      <c r="S403" s="199"/>
      <c r="T403" s="20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4" t="s">
        <v>136</v>
      </c>
      <c r="AU403" s="194" t="s">
        <v>83</v>
      </c>
      <c r="AV403" s="14" t="s">
        <v>83</v>
      </c>
      <c r="AW403" s="14" t="s">
        <v>30</v>
      </c>
      <c r="AX403" s="14" t="s">
        <v>73</v>
      </c>
      <c r="AY403" s="194" t="s">
        <v>120</v>
      </c>
    </row>
    <row r="404" s="14" customFormat="1">
      <c r="A404" s="14"/>
      <c r="B404" s="193"/>
      <c r="C404" s="14"/>
      <c r="D404" s="181" t="s">
        <v>136</v>
      </c>
      <c r="E404" s="194" t="s">
        <v>1</v>
      </c>
      <c r="F404" s="195" t="s">
        <v>544</v>
      </c>
      <c r="G404" s="14"/>
      <c r="H404" s="196">
        <v>5.3940000000000001</v>
      </c>
      <c r="I404" s="197"/>
      <c r="J404" s="14"/>
      <c r="K404" s="14"/>
      <c r="L404" s="193"/>
      <c r="M404" s="198"/>
      <c r="N404" s="199"/>
      <c r="O404" s="199"/>
      <c r="P404" s="199"/>
      <c r="Q404" s="199"/>
      <c r="R404" s="199"/>
      <c r="S404" s="199"/>
      <c r="T404" s="20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4" t="s">
        <v>136</v>
      </c>
      <c r="AU404" s="194" t="s">
        <v>83</v>
      </c>
      <c r="AV404" s="14" t="s">
        <v>83</v>
      </c>
      <c r="AW404" s="14" t="s">
        <v>30</v>
      </c>
      <c r="AX404" s="14" t="s">
        <v>73</v>
      </c>
      <c r="AY404" s="194" t="s">
        <v>120</v>
      </c>
    </row>
    <row r="405" s="14" customFormat="1">
      <c r="A405" s="14"/>
      <c r="B405" s="193"/>
      <c r="C405" s="14"/>
      <c r="D405" s="181" t="s">
        <v>136</v>
      </c>
      <c r="E405" s="194" t="s">
        <v>1</v>
      </c>
      <c r="F405" s="195" t="s">
        <v>545</v>
      </c>
      <c r="G405" s="14"/>
      <c r="H405" s="196">
        <v>4.1120000000000001</v>
      </c>
      <c r="I405" s="197"/>
      <c r="J405" s="14"/>
      <c r="K405" s="14"/>
      <c r="L405" s="193"/>
      <c r="M405" s="198"/>
      <c r="N405" s="199"/>
      <c r="O405" s="199"/>
      <c r="P405" s="199"/>
      <c r="Q405" s="199"/>
      <c r="R405" s="199"/>
      <c r="S405" s="199"/>
      <c r="T405" s="20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4" t="s">
        <v>136</v>
      </c>
      <c r="AU405" s="194" t="s">
        <v>83</v>
      </c>
      <c r="AV405" s="14" t="s">
        <v>83</v>
      </c>
      <c r="AW405" s="14" t="s">
        <v>30</v>
      </c>
      <c r="AX405" s="14" t="s">
        <v>73</v>
      </c>
      <c r="AY405" s="194" t="s">
        <v>120</v>
      </c>
    </row>
    <row r="406" s="14" customFormat="1">
      <c r="A406" s="14"/>
      <c r="B406" s="193"/>
      <c r="C406" s="14"/>
      <c r="D406" s="181" t="s">
        <v>136</v>
      </c>
      <c r="E406" s="194" t="s">
        <v>1</v>
      </c>
      <c r="F406" s="195" t="s">
        <v>546</v>
      </c>
      <c r="G406" s="14"/>
      <c r="H406" s="196">
        <v>4.3209999999999997</v>
      </c>
      <c r="I406" s="197"/>
      <c r="J406" s="14"/>
      <c r="K406" s="14"/>
      <c r="L406" s="193"/>
      <c r="M406" s="198"/>
      <c r="N406" s="199"/>
      <c r="O406" s="199"/>
      <c r="P406" s="199"/>
      <c r="Q406" s="199"/>
      <c r="R406" s="199"/>
      <c r="S406" s="199"/>
      <c r="T406" s="20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194" t="s">
        <v>136</v>
      </c>
      <c r="AU406" s="194" t="s">
        <v>83</v>
      </c>
      <c r="AV406" s="14" t="s">
        <v>83</v>
      </c>
      <c r="AW406" s="14" t="s">
        <v>30</v>
      </c>
      <c r="AX406" s="14" t="s">
        <v>73</v>
      </c>
      <c r="AY406" s="194" t="s">
        <v>120</v>
      </c>
    </row>
    <row r="407" s="16" customFormat="1">
      <c r="A407" s="16"/>
      <c r="B407" s="219"/>
      <c r="C407" s="16"/>
      <c r="D407" s="181" t="s">
        <v>136</v>
      </c>
      <c r="E407" s="220" t="s">
        <v>1</v>
      </c>
      <c r="F407" s="221" t="s">
        <v>216</v>
      </c>
      <c r="G407" s="16"/>
      <c r="H407" s="222">
        <v>43.271000000000001</v>
      </c>
      <c r="I407" s="223"/>
      <c r="J407" s="16"/>
      <c r="K407" s="16"/>
      <c r="L407" s="219"/>
      <c r="M407" s="224"/>
      <c r="N407" s="225"/>
      <c r="O407" s="225"/>
      <c r="P407" s="225"/>
      <c r="Q407" s="225"/>
      <c r="R407" s="225"/>
      <c r="S407" s="225"/>
      <c r="T407" s="22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20" t="s">
        <v>136</v>
      </c>
      <c r="AU407" s="220" t="s">
        <v>83</v>
      </c>
      <c r="AV407" s="16" t="s">
        <v>142</v>
      </c>
      <c r="AW407" s="16" t="s">
        <v>30</v>
      </c>
      <c r="AX407" s="16" t="s">
        <v>73</v>
      </c>
      <c r="AY407" s="220" t="s">
        <v>120</v>
      </c>
    </row>
    <row r="408" s="13" customFormat="1">
      <c r="A408" s="13"/>
      <c r="B408" s="186"/>
      <c r="C408" s="13"/>
      <c r="D408" s="181" t="s">
        <v>136</v>
      </c>
      <c r="E408" s="187" t="s">
        <v>1</v>
      </c>
      <c r="F408" s="188" t="s">
        <v>547</v>
      </c>
      <c r="G408" s="13"/>
      <c r="H408" s="187" t="s">
        <v>1</v>
      </c>
      <c r="I408" s="189"/>
      <c r="J408" s="13"/>
      <c r="K408" s="13"/>
      <c r="L408" s="186"/>
      <c r="M408" s="190"/>
      <c r="N408" s="191"/>
      <c r="O408" s="191"/>
      <c r="P408" s="191"/>
      <c r="Q408" s="191"/>
      <c r="R408" s="191"/>
      <c r="S408" s="191"/>
      <c r="T408" s="19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7" t="s">
        <v>136</v>
      </c>
      <c r="AU408" s="187" t="s">
        <v>83</v>
      </c>
      <c r="AV408" s="13" t="s">
        <v>81</v>
      </c>
      <c r="AW408" s="13" t="s">
        <v>30</v>
      </c>
      <c r="AX408" s="13" t="s">
        <v>73</v>
      </c>
      <c r="AY408" s="187" t="s">
        <v>120</v>
      </c>
    </row>
    <row r="409" s="14" customFormat="1">
      <c r="A409" s="14"/>
      <c r="B409" s="193"/>
      <c r="C409" s="14"/>
      <c r="D409" s="181" t="s">
        <v>136</v>
      </c>
      <c r="E409" s="194" t="s">
        <v>1</v>
      </c>
      <c r="F409" s="195" t="s">
        <v>548</v>
      </c>
      <c r="G409" s="14"/>
      <c r="H409" s="196">
        <v>43.271000000000001</v>
      </c>
      <c r="I409" s="197"/>
      <c r="J409" s="14"/>
      <c r="K409" s="14"/>
      <c r="L409" s="193"/>
      <c r="M409" s="198"/>
      <c r="N409" s="199"/>
      <c r="O409" s="199"/>
      <c r="P409" s="199"/>
      <c r="Q409" s="199"/>
      <c r="R409" s="199"/>
      <c r="S409" s="199"/>
      <c r="T409" s="20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4" t="s">
        <v>136</v>
      </c>
      <c r="AU409" s="194" t="s">
        <v>83</v>
      </c>
      <c r="AV409" s="14" t="s">
        <v>83</v>
      </c>
      <c r="AW409" s="14" t="s">
        <v>30</v>
      </c>
      <c r="AX409" s="14" t="s">
        <v>73</v>
      </c>
      <c r="AY409" s="194" t="s">
        <v>120</v>
      </c>
    </row>
    <row r="410" s="16" customFormat="1">
      <c r="A410" s="16"/>
      <c r="B410" s="219"/>
      <c r="C410" s="16"/>
      <c r="D410" s="181" t="s">
        <v>136</v>
      </c>
      <c r="E410" s="220" t="s">
        <v>1</v>
      </c>
      <c r="F410" s="221" t="s">
        <v>216</v>
      </c>
      <c r="G410" s="16"/>
      <c r="H410" s="222">
        <v>43.271000000000001</v>
      </c>
      <c r="I410" s="223"/>
      <c r="J410" s="16"/>
      <c r="K410" s="16"/>
      <c r="L410" s="219"/>
      <c r="M410" s="224"/>
      <c r="N410" s="225"/>
      <c r="O410" s="225"/>
      <c r="P410" s="225"/>
      <c r="Q410" s="225"/>
      <c r="R410" s="225"/>
      <c r="S410" s="225"/>
      <c r="T410" s="22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20" t="s">
        <v>136</v>
      </c>
      <c r="AU410" s="220" t="s">
        <v>83</v>
      </c>
      <c r="AV410" s="16" t="s">
        <v>142</v>
      </c>
      <c r="AW410" s="16" t="s">
        <v>30</v>
      </c>
      <c r="AX410" s="16" t="s">
        <v>73</v>
      </c>
      <c r="AY410" s="220" t="s">
        <v>120</v>
      </c>
    </row>
    <row r="411" s="15" customFormat="1">
      <c r="A411" s="15"/>
      <c r="B411" s="201"/>
      <c r="C411" s="15"/>
      <c r="D411" s="181" t="s">
        <v>136</v>
      </c>
      <c r="E411" s="202" t="s">
        <v>1</v>
      </c>
      <c r="F411" s="203" t="s">
        <v>141</v>
      </c>
      <c r="G411" s="15"/>
      <c r="H411" s="204">
        <v>86.542000000000002</v>
      </c>
      <c r="I411" s="205"/>
      <c r="J411" s="15"/>
      <c r="K411" s="15"/>
      <c r="L411" s="201"/>
      <c r="M411" s="206"/>
      <c r="N411" s="207"/>
      <c r="O411" s="207"/>
      <c r="P411" s="207"/>
      <c r="Q411" s="207"/>
      <c r="R411" s="207"/>
      <c r="S411" s="207"/>
      <c r="T411" s="20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02" t="s">
        <v>136</v>
      </c>
      <c r="AU411" s="202" t="s">
        <v>83</v>
      </c>
      <c r="AV411" s="15" t="s">
        <v>127</v>
      </c>
      <c r="AW411" s="15" t="s">
        <v>30</v>
      </c>
      <c r="AX411" s="15" t="s">
        <v>81</v>
      </c>
      <c r="AY411" s="202" t="s">
        <v>120</v>
      </c>
    </row>
    <row r="412" s="14" customFormat="1">
      <c r="A412" s="14"/>
      <c r="B412" s="193"/>
      <c r="C412" s="14"/>
      <c r="D412" s="181" t="s">
        <v>136</v>
      </c>
      <c r="E412" s="14"/>
      <c r="F412" s="195" t="s">
        <v>549</v>
      </c>
      <c r="G412" s="14"/>
      <c r="H412" s="196">
        <v>95.195999999999998</v>
      </c>
      <c r="I412" s="197"/>
      <c r="J412" s="14"/>
      <c r="K412" s="14"/>
      <c r="L412" s="193"/>
      <c r="M412" s="198"/>
      <c r="N412" s="199"/>
      <c r="O412" s="199"/>
      <c r="P412" s="199"/>
      <c r="Q412" s="199"/>
      <c r="R412" s="199"/>
      <c r="S412" s="199"/>
      <c r="T412" s="20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4" t="s">
        <v>136</v>
      </c>
      <c r="AU412" s="194" t="s">
        <v>83</v>
      </c>
      <c r="AV412" s="14" t="s">
        <v>83</v>
      </c>
      <c r="AW412" s="14" t="s">
        <v>3</v>
      </c>
      <c r="AX412" s="14" t="s">
        <v>81</v>
      </c>
      <c r="AY412" s="194" t="s">
        <v>120</v>
      </c>
    </row>
    <row r="413" s="2" customFormat="1" ht="24.15" customHeight="1">
      <c r="A413" s="38"/>
      <c r="B413" s="167"/>
      <c r="C413" s="168" t="s">
        <v>550</v>
      </c>
      <c r="D413" s="168" t="s">
        <v>123</v>
      </c>
      <c r="E413" s="169" t="s">
        <v>551</v>
      </c>
      <c r="F413" s="170" t="s">
        <v>552</v>
      </c>
      <c r="G413" s="171" t="s">
        <v>132</v>
      </c>
      <c r="H413" s="172">
        <v>95.195999999999998</v>
      </c>
      <c r="I413" s="173"/>
      <c r="J413" s="174">
        <f>ROUND(I413*H413,2)</f>
        <v>0</v>
      </c>
      <c r="K413" s="170" t="s">
        <v>133</v>
      </c>
      <c r="L413" s="39"/>
      <c r="M413" s="175" t="s">
        <v>1</v>
      </c>
      <c r="N413" s="176" t="s">
        <v>38</v>
      </c>
      <c r="O413" s="77"/>
      <c r="P413" s="177">
        <f>O413*H413</f>
        <v>0</v>
      </c>
      <c r="Q413" s="177">
        <v>0.00017000000000000001</v>
      </c>
      <c r="R413" s="177">
        <f>Q413*H413</f>
        <v>0.016183320000000001</v>
      </c>
      <c r="S413" s="177">
        <v>0</v>
      </c>
      <c r="T413" s="17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79" t="s">
        <v>222</v>
      </c>
      <c r="AT413" s="179" t="s">
        <v>123</v>
      </c>
      <c r="AU413" s="179" t="s">
        <v>83</v>
      </c>
      <c r="AY413" s="19" t="s">
        <v>120</v>
      </c>
      <c r="BE413" s="180">
        <f>IF(N413="základní",J413,0)</f>
        <v>0</v>
      </c>
      <c r="BF413" s="180">
        <f>IF(N413="snížená",J413,0)</f>
        <v>0</v>
      </c>
      <c r="BG413" s="180">
        <f>IF(N413="zákl. přenesená",J413,0)</f>
        <v>0</v>
      </c>
      <c r="BH413" s="180">
        <f>IF(N413="sníž. přenesená",J413,0)</f>
        <v>0</v>
      </c>
      <c r="BI413" s="180">
        <f>IF(N413="nulová",J413,0)</f>
        <v>0</v>
      </c>
      <c r="BJ413" s="19" t="s">
        <v>81</v>
      </c>
      <c r="BK413" s="180">
        <f>ROUND(I413*H413,2)</f>
        <v>0</v>
      </c>
      <c r="BL413" s="19" t="s">
        <v>222</v>
      </c>
      <c r="BM413" s="179" t="s">
        <v>553</v>
      </c>
    </row>
    <row r="414" s="2" customFormat="1">
      <c r="A414" s="38"/>
      <c r="B414" s="39"/>
      <c r="C414" s="38"/>
      <c r="D414" s="181" t="s">
        <v>129</v>
      </c>
      <c r="E414" s="38"/>
      <c r="F414" s="182" t="s">
        <v>554</v>
      </c>
      <c r="G414" s="38"/>
      <c r="H414" s="38"/>
      <c r="I414" s="183"/>
      <c r="J414" s="38"/>
      <c r="K414" s="38"/>
      <c r="L414" s="39"/>
      <c r="M414" s="184"/>
      <c r="N414" s="185"/>
      <c r="O414" s="77"/>
      <c r="P414" s="77"/>
      <c r="Q414" s="77"/>
      <c r="R414" s="77"/>
      <c r="S414" s="77"/>
      <c r="T414" s="7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9" t="s">
        <v>129</v>
      </c>
      <c r="AU414" s="19" t="s">
        <v>83</v>
      </c>
    </row>
    <row r="415" s="14" customFormat="1">
      <c r="A415" s="14"/>
      <c r="B415" s="193"/>
      <c r="C415" s="14"/>
      <c r="D415" s="181" t="s">
        <v>136</v>
      </c>
      <c r="E415" s="194" t="s">
        <v>1</v>
      </c>
      <c r="F415" s="195" t="s">
        <v>555</v>
      </c>
      <c r="G415" s="14"/>
      <c r="H415" s="196">
        <v>95.195999999999998</v>
      </c>
      <c r="I415" s="197"/>
      <c r="J415" s="14"/>
      <c r="K415" s="14"/>
      <c r="L415" s="193"/>
      <c r="M415" s="198"/>
      <c r="N415" s="199"/>
      <c r="O415" s="199"/>
      <c r="P415" s="199"/>
      <c r="Q415" s="199"/>
      <c r="R415" s="199"/>
      <c r="S415" s="199"/>
      <c r="T415" s="20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94" t="s">
        <v>136</v>
      </c>
      <c r="AU415" s="194" t="s">
        <v>83</v>
      </c>
      <c r="AV415" s="14" t="s">
        <v>83</v>
      </c>
      <c r="AW415" s="14" t="s">
        <v>30</v>
      </c>
      <c r="AX415" s="14" t="s">
        <v>81</v>
      </c>
      <c r="AY415" s="194" t="s">
        <v>120</v>
      </c>
    </row>
    <row r="416" s="2" customFormat="1" ht="24.15" customHeight="1">
      <c r="A416" s="38"/>
      <c r="B416" s="167"/>
      <c r="C416" s="168" t="s">
        <v>556</v>
      </c>
      <c r="D416" s="168" t="s">
        <v>123</v>
      </c>
      <c r="E416" s="169" t="s">
        <v>557</v>
      </c>
      <c r="F416" s="170" t="s">
        <v>558</v>
      </c>
      <c r="G416" s="171" t="s">
        <v>132</v>
      </c>
      <c r="H416" s="172">
        <v>95.195999999999998</v>
      </c>
      <c r="I416" s="173"/>
      <c r="J416" s="174">
        <f>ROUND(I416*H416,2)</f>
        <v>0</v>
      </c>
      <c r="K416" s="170" t="s">
        <v>133</v>
      </c>
      <c r="L416" s="39"/>
      <c r="M416" s="175" t="s">
        <v>1</v>
      </c>
      <c r="N416" s="176" t="s">
        <v>38</v>
      </c>
      <c r="O416" s="77"/>
      <c r="P416" s="177">
        <f>O416*H416</f>
        <v>0</v>
      </c>
      <c r="Q416" s="177">
        <v>0.00017000000000000001</v>
      </c>
      <c r="R416" s="177">
        <f>Q416*H416</f>
        <v>0.016183320000000001</v>
      </c>
      <c r="S416" s="177">
        <v>0</v>
      </c>
      <c r="T416" s="17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79" t="s">
        <v>222</v>
      </c>
      <c r="AT416" s="179" t="s">
        <v>123</v>
      </c>
      <c r="AU416" s="179" t="s">
        <v>83</v>
      </c>
      <c r="AY416" s="19" t="s">
        <v>120</v>
      </c>
      <c r="BE416" s="180">
        <f>IF(N416="základní",J416,0)</f>
        <v>0</v>
      </c>
      <c r="BF416" s="180">
        <f>IF(N416="snížená",J416,0)</f>
        <v>0</v>
      </c>
      <c r="BG416" s="180">
        <f>IF(N416="zákl. přenesená",J416,0)</f>
        <v>0</v>
      </c>
      <c r="BH416" s="180">
        <f>IF(N416="sníž. přenesená",J416,0)</f>
        <v>0</v>
      </c>
      <c r="BI416" s="180">
        <f>IF(N416="nulová",J416,0)</f>
        <v>0</v>
      </c>
      <c r="BJ416" s="19" t="s">
        <v>81</v>
      </c>
      <c r="BK416" s="180">
        <f>ROUND(I416*H416,2)</f>
        <v>0</v>
      </c>
      <c r="BL416" s="19" t="s">
        <v>222</v>
      </c>
      <c r="BM416" s="179" t="s">
        <v>559</v>
      </c>
    </row>
    <row r="417" s="2" customFormat="1">
      <c r="A417" s="38"/>
      <c r="B417" s="39"/>
      <c r="C417" s="38"/>
      <c r="D417" s="181" t="s">
        <v>129</v>
      </c>
      <c r="E417" s="38"/>
      <c r="F417" s="182" t="s">
        <v>560</v>
      </c>
      <c r="G417" s="38"/>
      <c r="H417" s="38"/>
      <c r="I417" s="183"/>
      <c r="J417" s="38"/>
      <c r="K417" s="38"/>
      <c r="L417" s="39"/>
      <c r="M417" s="184"/>
      <c r="N417" s="185"/>
      <c r="O417" s="77"/>
      <c r="P417" s="77"/>
      <c r="Q417" s="77"/>
      <c r="R417" s="77"/>
      <c r="S417" s="77"/>
      <c r="T417" s="7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9" t="s">
        <v>129</v>
      </c>
      <c r="AU417" s="19" t="s">
        <v>83</v>
      </c>
    </row>
    <row r="418" s="14" customFormat="1">
      <c r="A418" s="14"/>
      <c r="B418" s="193"/>
      <c r="C418" s="14"/>
      <c r="D418" s="181" t="s">
        <v>136</v>
      </c>
      <c r="E418" s="194" t="s">
        <v>1</v>
      </c>
      <c r="F418" s="195" t="s">
        <v>555</v>
      </c>
      <c r="G418" s="14"/>
      <c r="H418" s="196">
        <v>95.195999999999998</v>
      </c>
      <c r="I418" s="197"/>
      <c r="J418" s="14"/>
      <c r="K418" s="14"/>
      <c r="L418" s="193"/>
      <c r="M418" s="198"/>
      <c r="N418" s="199"/>
      <c r="O418" s="199"/>
      <c r="P418" s="199"/>
      <c r="Q418" s="199"/>
      <c r="R418" s="199"/>
      <c r="S418" s="199"/>
      <c r="T418" s="20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4" t="s">
        <v>136</v>
      </c>
      <c r="AU418" s="194" t="s">
        <v>83</v>
      </c>
      <c r="AV418" s="14" t="s">
        <v>83</v>
      </c>
      <c r="AW418" s="14" t="s">
        <v>30</v>
      </c>
      <c r="AX418" s="14" t="s">
        <v>81</v>
      </c>
      <c r="AY418" s="194" t="s">
        <v>120</v>
      </c>
    </row>
    <row r="419" s="2" customFormat="1" ht="24.15" customHeight="1">
      <c r="A419" s="38"/>
      <c r="B419" s="167"/>
      <c r="C419" s="168" t="s">
        <v>561</v>
      </c>
      <c r="D419" s="168" t="s">
        <v>123</v>
      </c>
      <c r="E419" s="169" t="s">
        <v>562</v>
      </c>
      <c r="F419" s="170" t="s">
        <v>563</v>
      </c>
      <c r="G419" s="171" t="s">
        <v>132</v>
      </c>
      <c r="H419" s="172">
        <v>95.195999999999998</v>
      </c>
      <c r="I419" s="173"/>
      <c r="J419" s="174">
        <f>ROUND(I419*H419,2)</f>
        <v>0</v>
      </c>
      <c r="K419" s="170" t="s">
        <v>133</v>
      </c>
      <c r="L419" s="39"/>
      <c r="M419" s="175" t="s">
        <v>1</v>
      </c>
      <c r="N419" s="176" t="s">
        <v>38</v>
      </c>
      <c r="O419" s="77"/>
      <c r="P419" s="177">
        <f>O419*H419</f>
        <v>0</v>
      </c>
      <c r="Q419" s="177">
        <v>0.00017000000000000001</v>
      </c>
      <c r="R419" s="177">
        <f>Q419*H419</f>
        <v>0.016183320000000001</v>
      </c>
      <c r="S419" s="177">
        <v>0</v>
      </c>
      <c r="T419" s="17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79" t="s">
        <v>222</v>
      </c>
      <c r="AT419" s="179" t="s">
        <v>123</v>
      </c>
      <c r="AU419" s="179" t="s">
        <v>83</v>
      </c>
      <c r="AY419" s="19" t="s">
        <v>120</v>
      </c>
      <c r="BE419" s="180">
        <f>IF(N419="základní",J419,0)</f>
        <v>0</v>
      </c>
      <c r="BF419" s="180">
        <f>IF(N419="snížená",J419,0)</f>
        <v>0</v>
      </c>
      <c r="BG419" s="180">
        <f>IF(N419="zákl. přenesená",J419,0)</f>
        <v>0</v>
      </c>
      <c r="BH419" s="180">
        <f>IF(N419="sníž. přenesená",J419,0)</f>
        <v>0</v>
      </c>
      <c r="BI419" s="180">
        <f>IF(N419="nulová",J419,0)</f>
        <v>0</v>
      </c>
      <c r="BJ419" s="19" t="s">
        <v>81</v>
      </c>
      <c r="BK419" s="180">
        <f>ROUND(I419*H419,2)</f>
        <v>0</v>
      </c>
      <c r="BL419" s="19" t="s">
        <v>222</v>
      </c>
      <c r="BM419" s="179" t="s">
        <v>564</v>
      </c>
    </row>
    <row r="420" s="2" customFormat="1">
      <c r="A420" s="38"/>
      <c r="B420" s="39"/>
      <c r="C420" s="38"/>
      <c r="D420" s="181" t="s">
        <v>129</v>
      </c>
      <c r="E420" s="38"/>
      <c r="F420" s="182" t="s">
        <v>565</v>
      </c>
      <c r="G420" s="38"/>
      <c r="H420" s="38"/>
      <c r="I420" s="183"/>
      <c r="J420" s="38"/>
      <c r="K420" s="38"/>
      <c r="L420" s="39"/>
      <c r="M420" s="184"/>
      <c r="N420" s="185"/>
      <c r="O420" s="77"/>
      <c r="P420" s="77"/>
      <c r="Q420" s="77"/>
      <c r="R420" s="77"/>
      <c r="S420" s="77"/>
      <c r="T420" s="7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129</v>
      </c>
      <c r="AU420" s="19" t="s">
        <v>83</v>
      </c>
    </row>
    <row r="421" s="14" customFormat="1">
      <c r="A421" s="14"/>
      <c r="B421" s="193"/>
      <c r="C421" s="14"/>
      <c r="D421" s="181" t="s">
        <v>136</v>
      </c>
      <c r="E421" s="194" t="s">
        <v>1</v>
      </c>
      <c r="F421" s="195" t="s">
        <v>555</v>
      </c>
      <c r="G421" s="14"/>
      <c r="H421" s="196">
        <v>95.195999999999998</v>
      </c>
      <c r="I421" s="197"/>
      <c r="J421" s="14"/>
      <c r="K421" s="14"/>
      <c r="L421" s="193"/>
      <c r="M421" s="198"/>
      <c r="N421" s="199"/>
      <c r="O421" s="199"/>
      <c r="P421" s="199"/>
      <c r="Q421" s="199"/>
      <c r="R421" s="199"/>
      <c r="S421" s="199"/>
      <c r="T421" s="20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4" t="s">
        <v>136</v>
      </c>
      <c r="AU421" s="194" t="s">
        <v>83</v>
      </c>
      <c r="AV421" s="14" t="s">
        <v>83</v>
      </c>
      <c r="AW421" s="14" t="s">
        <v>30</v>
      </c>
      <c r="AX421" s="14" t="s">
        <v>81</v>
      </c>
      <c r="AY421" s="194" t="s">
        <v>120</v>
      </c>
    </row>
    <row r="422" s="2" customFormat="1" ht="16.5" customHeight="1">
      <c r="A422" s="38"/>
      <c r="B422" s="167"/>
      <c r="C422" s="168" t="s">
        <v>566</v>
      </c>
      <c r="D422" s="168" t="s">
        <v>123</v>
      </c>
      <c r="E422" s="169" t="s">
        <v>567</v>
      </c>
      <c r="F422" s="170" t="s">
        <v>568</v>
      </c>
      <c r="G422" s="171" t="s">
        <v>132</v>
      </c>
      <c r="H422" s="172">
        <v>43.103999999999999</v>
      </c>
      <c r="I422" s="173"/>
      <c r="J422" s="174">
        <f>ROUND(I422*H422,2)</f>
        <v>0</v>
      </c>
      <c r="K422" s="170" t="s">
        <v>133</v>
      </c>
      <c r="L422" s="39"/>
      <c r="M422" s="175" t="s">
        <v>1</v>
      </c>
      <c r="N422" s="176" t="s">
        <v>38</v>
      </c>
      <c r="O422" s="77"/>
      <c r="P422" s="177">
        <f>O422*H422</f>
        <v>0</v>
      </c>
      <c r="Q422" s="177">
        <v>0</v>
      </c>
      <c r="R422" s="177">
        <f>Q422*H422</f>
        <v>0</v>
      </c>
      <c r="S422" s="177">
        <v>0</v>
      </c>
      <c r="T422" s="17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79" t="s">
        <v>222</v>
      </c>
      <c r="AT422" s="179" t="s">
        <v>123</v>
      </c>
      <c r="AU422" s="179" t="s">
        <v>83</v>
      </c>
      <c r="AY422" s="19" t="s">
        <v>120</v>
      </c>
      <c r="BE422" s="180">
        <f>IF(N422="základní",J422,0)</f>
        <v>0</v>
      </c>
      <c r="BF422" s="180">
        <f>IF(N422="snížená",J422,0)</f>
        <v>0</v>
      </c>
      <c r="BG422" s="180">
        <f>IF(N422="zákl. přenesená",J422,0)</f>
        <v>0</v>
      </c>
      <c r="BH422" s="180">
        <f>IF(N422="sníž. přenesená",J422,0)</f>
        <v>0</v>
      </c>
      <c r="BI422" s="180">
        <f>IF(N422="nulová",J422,0)</f>
        <v>0</v>
      </c>
      <c r="BJ422" s="19" t="s">
        <v>81</v>
      </c>
      <c r="BK422" s="180">
        <f>ROUND(I422*H422,2)</f>
        <v>0</v>
      </c>
      <c r="BL422" s="19" t="s">
        <v>222</v>
      </c>
      <c r="BM422" s="179" t="s">
        <v>569</v>
      </c>
    </row>
    <row r="423" s="2" customFormat="1">
      <c r="A423" s="38"/>
      <c r="B423" s="39"/>
      <c r="C423" s="38"/>
      <c r="D423" s="181" t="s">
        <v>129</v>
      </c>
      <c r="E423" s="38"/>
      <c r="F423" s="182" t="s">
        <v>568</v>
      </c>
      <c r="G423" s="38"/>
      <c r="H423" s="38"/>
      <c r="I423" s="183"/>
      <c r="J423" s="38"/>
      <c r="K423" s="38"/>
      <c r="L423" s="39"/>
      <c r="M423" s="184"/>
      <c r="N423" s="185"/>
      <c r="O423" s="77"/>
      <c r="P423" s="77"/>
      <c r="Q423" s="77"/>
      <c r="R423" s="77"/>
      <c r="S423" s="77"/>
      <c r="T423" s="7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9" t="s">
        <v>129</v>
      </c>
      <c r="AU423" s="19" t="s">
        <v>83</v>
      </c>
    </row>
    <row r="424" s="13" customFormat="1">
      <c r="A424" s="13"/>
      <c r="B424" s="186"/>
      <c r="C424" s="13"/>
      <c r="D424" s="181" t="s">
        <v>136</v>
      </c>
      <c r="E424" s="187" t="s">
        <v>1</v>
      </c>
      <c r="F424" s="188" t="s">
        <v>570</v>
      </c>
      <c r="G424" s="13"/>
      <c r="H424" s="187" t="s">
        <v>1</v>
      </c>
      <c r="I424" s="189"/>
      <c r="J424" s="13"/>
      <c r="K424" s="13"/>
      <c r="L424" s="186"/>
      <c r="M424" s="190"/>
      <c r="N424" s="191"/>
      <c r="O424" s="191"/>
      <c r="P424" s="191"/>
      <c r="Q424" s="191"/>
      <c r="R424" s="191"/>
      <c r="S424" s="191"/>
      <c r="T424" s="19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7" t="s">
        <v>136</v>
      </c>
      <c r="AU424" s="187" t="s">
        <v>83</v>
      </c>
      <c r="AV424" s="13" t="s">
        <v>81</v>
      </c>
      <c r="AW424" s="13" t="s">
        <v>30</v>
      </c>
      <c r="AX424" s="13" t="s">
        <v>73</v>
      </c>
      <c r="AY424" s="187" t="s">
        <v>120</v>
      </c>
    </row>
    <row r="425" s="14" customFormat="1">
      <c r="A425" s="14"/>
      <c r="B425" s="193"/>
      <c r="C425" s="14"/>
      <c r="D425" s="181" t="s">
        <v>136</v>
      </c>
      <c r="E425" s="194" t="s">
        <v>1</v>
      </c>
      <c r="F425" s="195" t="s">
        <v>571</v>
      </c>
      <c r="G425" s="14"/>
      <c r="H425" s="196">
        <v>43.103999999999999</v>
      </c>
      <c r="I425" s="197"/>
      <c r="J425" s="14"/>
      <c r="K425" s="14"/>
      <c r="L425" s="193"/>
      <c r="M425" s="198"/>
      <c r="N425" s="199"/>
      <c r="O425" s="199"/>
      <c r="P425" s="199"/>
      <c r="Q425" s="199"/>
      <c r="R425" s="199"/>
      <c r="S425" s="199"/>
      <c r="T425" s="20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194" t="s">
        <v>136</v>
      </c>
      <c r="AU425" s="194" t="s">
        <v>83</v>
      </c>
      <c r="AV425" s="14" t="s">
        <v>83</v>
      </c>
      <c r="AW425" s="14" t="s">
        <v>30</v>
      </c>
      <c r="AX425" s="14" t="s">
        <v>81</v>
      </c>
      <c r="AY425" s="194" t="s">
        <v>120</v>
      </c>
    </row>
    <row r="426" s="2" customFormat="1" ht="21.75" customHeight="1">
      <c r="A426" s="38"/>
      <c r="B426" s="167"/>
      <c r="C426" s="168" t="s">
        <v>572</v>
      </c>
      <c r="D426" s="168" t="s">
        <v>123</v>
      </c>
      <c r="E426" s="169" t="s">
        <v>573</v>
      </c>
      <c r="F426" s="170" t="s">
        <v>574</v>
      </c>
      <c r="G426" s="171" t="s">
        <v>132</v>
      </c>
      <c r="H426" s="172">
        <v>107.759</v>
      </c>
      <c r="I426" s="173"/>
      <c r="J426" s="174">
        <f>ROUND(I426*H426,2)</f>
        <v>0</v>
      </c>
      <c r="K426" s="170" t="s">
        <v>133</v>
      </c>
      <c r="L426" s="39"/>
      <c r="M426" s="175" t="s">
        <v>1</v>
      </c>
      <c r="N426" s="176" t="s">
        <v>38</v>
      </c>
      <c r="O426" s="77"/>
      <c r="P426" s="177">
        <f>O426*H426</f>
        <v>0</v>
      </c>
      <c r="Q426" s="177">
        <v>0.00012</v>
      </c>
      <c r="R426" s="177">
        <f>Q426*H426</f>
        <v>0.012931080000000001</v>
      </c>
      <c r="S426" s="177">
        <v>0</v>
      </c>
      <c r="T426" s="17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79" t="s">
        <v>222</v>
      </c>
      <c r="AT426" s="179" t="s">
        <v>123</v>
      </c>
      <c r="AU426" s="179" t="s">
        <v>83</v>
      </c>
      <c r="AY426" s="19" t="s">
        <v>120</v>
      </c>
      <c r="BE426" s="180">
        <f>IF(N426="základní",J426,0)</f>
        <v>0</v>
      </c>
      <c r="BF426" s="180">
        <f>IF(N426="snížená",J426,0)</f>
        <v>0</v>
      </c>
      <c r="BG426" s="180">
        <f>IF(N426="zákl. přenesená",J426,0)</f>
        <v>0</v>
      </c>
      <c r="BH426" s="180">
        <f>IF(N426="sníž. přenesená",J426,0)</f>
        <v>0</v>
      </c>
      <c r="BI426" s="180">
        <f>IF(N426="nulová",J426,0)</f>
        <v>0</v>
      </c>
      <c r="BJ426" s="19" t="s">
        <v>81</v>
      </c>
      <c r="BK426" s="180">
        <f>ROUND(I426*H426,2)</f>
        <v>0</v>
      </c>
      <c r="BL426" s="19" t="s">
        <v>222</v>
      </c>
      <c r="BM426" s="179" t="s">
        <v>575</v>
      </c>
    </row>
    <row r="427" s="2" customFormat="1">
      <c r="A427" s="38"/>
      <c r="B427" s="39"/>
      <c r="C427" s="38"/>
      <c r="D427" s="181" t="s">
        <v>129</v>
      </c>
      <c r="E427" s="38"/>
      <c r="F427" s="182" t="s">
        <v>576</v>
      </c>
      <c r="G427" s="38"/>
      <c r="H427" s="38"/>
      <c r="I427" s="183"/>
      <c r="J427" s="38"/>
      <c r="K427" s="38"/>
      <c r="L427" s="39"/>
      <c r="M427" s="184"/>
      <c r="N427" s="185"/>
      <c r="O427" s="77"/>
      <c r="P427" s="77"/>
      <c r="Q427" s="77"/>
      <c r="R427" s="77"/>
      <c r="S427" s="77"/>
      <c r="T427" s="7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9" t="s">
        <v>129</v>
      </c>
      <c r="AU427" s="19" t="s">
        <v>83</v>
      </c>
    </row>
    <row r="428" s="14" customFormat="1">
      <c r="A428" s="14"/>
      <c r="B428" s="193"/>
      <c r="C428" s="14"/>
      <c r="D428" s="181" t="s">
        <v>136</v>
      </c>
      <c r="E428" s="194" t="s">
        <v>1</v>
      </c>
      <c r="F428" s="195" t="s">
        <v>162</v>
      </c>
      <c r="G428" s="14"/>
      <c r="H428" s="196">
        <v>107.759</v>
      </c>
      <c r="I428" s="197"/>
      <c r="J428" s="14"/>
      <c r="K428" s="14"/>
      <c r="L428" s="193"/>
      <c r="M428" s="198"/>
      <c r="N428" s="199"/>
      <c r="O428" s="199"/>
      <c r="P428" s="199"/>
      <c r="Q428" s="199"/>
      <c r="R428" s="199"/>
      <c r="S428" s="199"/>
      <c r="T428" s="20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194" t="s">
        <v>136</v>
      </c>
      <c r="AU428" s="194" t="s">
        <v>83</v>
      </c>
      <c r="AV428" s="14" t="s">
        <v>83</v>
      </c>
      <c r="AW428" s="14" t="s">
        <v>30</v>
      </c>
      <c r="AX428" s="14" t="s">
        <v>81</v>
      </c>
      <c r="AY428" s="194" t="s">
        <v>120</v>
      </c>
    </row>
    <row r="429" s="2" customFormat="1" ht="24.15" customHeight="1">
      <c r="A429" s="38"/>
      <c r="B429" s="167"/>
      <c r="C429" s="168" t="s">
        <v>577</v>
      </c>
      <c r="D429" s="168" t="s">
        <v>123</v>
      </c>
      <c r="E429" s="169" t="s">
        <v>578</v>
      </c>
      <c r="F429" s="170" t="s">
        <v>579</v>
      </c>
      <c r="G429" s="171" t="s">
        <v>132</v>
      </c>
      <c r="H429" s="172">
        <v>107.759</v>
      </c>
      <c r="I429" s="173"/>
      <c r="J429" s="174">
        <f>ROUND(I429*H429,2)</f>
        <v>0</v>
      </c>
      <c r="K429" s="170" t="s">
        <v>133</v>
      </c>
      <c r="L429" s="39"/>
      <c r="M429" s="175" t="s">
        <v>1</v>
      </c>
      <c r="N429" s="176" t="s">
        <v>38</v>
      </c>
      <c r="O429" s="77"/>
      <c r="P429" s="177">
        <f>O429*H429</f>
        <v>0</v>
      </c>
      <c r="Q429" s="177">
        <v>0.00083000000000000001</v>
      </c>
      <c r="R429" s="177">
        <f>Q429*H429</f>
        <v>0.089439970000000008</v>
      </c>
      <c r="S429" s="177">
        <v>0</v>
      </c>
      <c r="T429" s="17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79" t="s">
        <v>222</v>
      </c>
      <c r="AT429" s="179" t="s">
        <v>123</v>
      </c>
      <c r="AU429" s="179" t="s">
        <v>83</v>
      </c>
      <c r="AY429" s="19" t="s">
        <v>120</v>
      </c>
      <c r="BE429" s="180">
        <f>IF(N429="základní",J429,0)</f>
        <v>0</v>
      </c>
      <c r="BF429" s="180">
        <f>IF(N429="snížená",J429,0)</f>
        <v>0</v>
      </c>
      <c r="BG429" s="180">
        <f>IF(N429="zákl. přenesená",J429,0)</f>
        <v>0</v>
      </c>
      <c r="BH429" s="180">
        <f>IF(N429="sníž. přenesená",J429,0)</f>
        <v>0</v>
      </c>
      <c r="BI429" s="180">
        <f>IF(N429="nulová",J429,0)</f>
        <v>0</v>
      </c>
      <c r="BJ429" s="19" t="s">
        <v>81</v>
      </c>
      <c r="BK429" s="180">
        <f>ROUND(I429*H429,2)</f>
        <v>0</v>
      </c>
      <c r="BL429" s="19" t="s">
        <v>222</v>
      </c>
      <c r="BM429" s="179" t="s">
        <v>580</v>
      </c>
    </row>
    <row r="430" s="2" customFormat="1">
      <c r="A430" s="38"/>
      <c r="B430" s="39"/>
      <c r="C430" s="38"/>
      <c r="D430" s="181" t="s">
        <v>129</v>
      </c>
      <c r="E430" s="38"/>
      <c r="F430" s="182" t="s">
        <v>581</v>
      </c>
      <c r="G430" s="38"/>
      <c r="H430" s="38"/>
      <c r="I430" s="183"/>
      <c r="J430" s="38"/>
      <c r="K430" s="38"/>
      <c r="L430" s="39"/>
      <c r="M430" s="184"/>
      <c r="N430" s="185"/>
      <c r="O430" s="77"/>
      <c r="P430" s="77"/>
      <c r="Q430" s="77"/>
      <c r="R430" s="77"/>
      <c r="S430" s="77"/>
      <c r="T430" s="7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9" t="s">
        <v>129</v>
      </c>
      <c r="AU430" s="19" t="s">
        <v>83</v>
      </c>
    </row>
    <row r="431" s="14" customFormat="1">
      <c r="A431" s="14"/>
      <c r="B431" s="193"/>
      <c r="C431" s="14"/>
      <c r="D431" s="181" t="s">
        <v>136</v>
      </c>
      <c r="E431" s="194" t="s">
        <v>1</v>
      </c>
      <c r="F431" s="195" t="s">
        <v>162</v>
      </c>
      <c r="G431" s="14"/>
      <c r="H431" s="196">
        <v>107.759</v>
      </c>
      <c r="I431" s="197"/>
      <c r="J431" s="14"/>
      <c r="K431" s="14"/>
      <c r="L431" s="193"/>
      <c r="M431" s="198"/>
      <c r="N431" s="199"/>
      <c r="O431" s="199"/>
      <c r="P431" s="199"/>
      <c r="Q431" s="199"/>
      <c r="R431" s="199"/>
      <c r="S431" s="199"/>
      <c r="T431" s="20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4" t="s">
        <v>136</v>
      </c>
      <c r="AU431" s="194" t="s">
        <v>83</v>
      </c>
      <c r="AV431" s="14" t="s">
        <v>83</v>
      </c>
      <c r="AW431" s="14" t="s">
        <v>30</v>
      </c>
      <c r="AX431" s="14" t="s">
        <v>81</v>
      </c>
      <c r="AY431" s="194" t="s">
        <v>120</v>
      </c>
    </row>
    <row r="432" s="2" customFormat="1" ht="33" customHeight="1">
      <c r="A432" s="38"/>
      <c r="B432" s="167"/>
      <c r="C432" s="168" t="s">
        <v>582</v>
      </c>
      <c r="D432" s="168" t="s">
        <v>123</v>
      </c>
      <c r="E432" s="169" t="s">
        <v>583</v>
      </c>
      <c r="F432" s="170" t="s">
        <v>584</v>
      </c>
      <c r="G432" s="171" t="s">
        <v>132</v>
      </c>
      <c r="H432" s="172">
        <v>107.759</v>
      </c>
      <c r="I432" s="173"/>
      <c r="J432" s="174">
        <f>ROUND(I432*H432,2)</f>
        <v>0</v>
      </c>
      <c r="K432" s="170" t="s">
        <v>133</v>
      </c>
      <c r="L432" s="39"/>
      <c r="M432" s="175" t="s">
        <v>1</v>
      </c>
      <c r="N432" s="176" t="s">
        <v>38</v>
      </c>
      <c r="O432" s="77"/>
      <c r="P432" s="177">
        <f>O432*H432</f>
        <v>0</v>
      </c>
      <c r="Q432" s="177">
        <v>2.0000000000000002E-05</v>
      </c>
      <c r="R432" s="177">
        <f>Q432*H432</f>
        <v>0.00215518</v>
      </c>
      <c r="S432" s="177">
        <v>0</v>
      </c>
      <c r="T432" s="17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179" t="s">
        <v>222</v>
      </c>
      <c r="AT432" s="179" t="s">
        <v>123</v>
      </c>
      <c r="AU432" s="179" t="s">
        <v>83</v>
      </c>
      <c r="AY432" s="19" t="s">
        <v>120</v>
      </c>
      <c r="BE432" s="180">
        <f>IF(N432="základní",J432,0)</f>
        <v>0</v>
      </c>
      <c r="BF432" s="180">
        <f>IF(N432="snížená",J432,0)</f>
        <v>0</v>
      </c>
      <c r="BG432" s="180">
        <f>IF(N432="zákl. přenesená",J432,0)</f>
        <v>0</v>
      </c>
      <c r="BH432" s="180">
        <f>IF(N432="sníž. přenesená",J432,0)</f>
        <v>0</v>
      </c>
      <c r="BI432" s="180">
        <f>IF(N432="nulová",J432,0)</f>
        <v>0</v>
      </c>
      <c r="BJ432" s="19" t="s">
        <v>81</v>
      </c>
      <c r="BK432" s="180">
        <f>ROUND(I432*H432,2)</f>
        <v>0</v>
      </c>
      <c r="BL432" s="19" t="s">
        <v>222</v>
      </c>
      <c r="BM432" s="179" t="s">
        <v>585</v>
      </c>
    </row>
    <row r="433" s="2" customFormat="1">
      <c r="A433" s="38"/>
      <c r="B433" s="39"/>
      <c r="C433" s="38"/>
      <c r="D433" s="181" t="s">
        <v>129</v>
      </c>
      <c r="E433" s="38"/>
      <c r="F433" s="182" t="s">
        <v>586</v>
      </c>
      <c r="G433" s="38"/>
      <c r="H433" s="38"/>
      <c r="I433" s="183"/>
      <c r="J433" s="38"/>
      <c r="K433" s="38"/>
      <c r="L433" s="39"/>
      <c r="M433" s="184"/>
      <c r="N433" s="185"/>
      <c r="O433" s="77"/>
      <c r="P433" s="77"/>
      <c r="Q433" s="77"/>
      <c r="R433" s="77"/>
      <c r="S433" s="77"/>
      <c r="T433" s="7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9" t="s">
        <v>129</v>
      </c>
      <c r="AU433" s="19" t="s">
        <v>83</v>
      </c>
    </row>
    <row r="434" s="14" customFormat="1">
      <c r="A434" s="14"/>
      <c r="B434" s="193"/>
      <c r="C434" s="14"/>
      <c r="D434" s="181" t="s">
        <v>136</v>
      </c>
      <c r="E434" s="194" t="s">
        <v>1</v>
      </c>
      <c r="F434" s="195" t="s">
        <v>162</v>
      </c>
      <c r="G434" s="14"/>
      <c r="H434" s="196">
        <v>107.759</v>
      </c>
      <c r="I434" s="197"/>
      <c r="J434" s="14"/>
      <c r="K434" s="14"/>
      <c r="L434" s="193"/>
      <c r="M434" s="198"/>
      <c r="N434" s="199"/>
      <c r="O434" s="199"/>
      <c r="P434" s="199"/>
      <c r="Q434" s="199"/>
      <c r="R434" s="199"/>
      <c r="S434" s="199"/>
      <c r="T434" s="20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4" t="s">
        <v>136</v>
      </c>
      <c r="AU434" s="194" t="s">
        <v>83</v>
      </c>
      <c r="AV434" s="14" t="s">
        <v>83</v>
      </c>
      <c r="AW434" s="14" t="s">
        <v>30</v>
      </c>
      <c r="AX434" s="14" t="s">
        <v>81</v>
      </c>
      <c r="AY434" s="194" t="s">
        <v>120</v>
      </c>
    </row>
    <row r="435" s="12" customFormat="1" ht="25.92" customHeight="1">
      <c r="A435" s="12"/>
      <c r="B435" s="154"/>
      <c r="C435" s="12"/>
      <c r="D435" s="155" t="s">
        <v>72</v>
      </c>
      <c r="E435" s="156" t="s">
        <v>587</v>
      </c>
      <c r="F435" s="156" t="s">
        <v>588</v>
      </c>
      <c r="G435" s="12"/>
      <c r="H435" s="12"/>
      <c r="I435" s="157"/>
      <c r="J435" s="158">
        <f>BK435</f>
        <v>0</v>
      </c>
      <c r="K435" s="12"/>
      <c r="L435" s="154"/>
      <c r="M435" s="159"/>
      <c r="N435" s="160"/>
      <c r="O435" s="160"/>
      <c r="P435" s="161">
        <f>P436+P441+P446</f>
        <v>0</v>
      </c>
      <c r="Q435" s="160"/>
      <c r="R435" s="161">
        <f>R436+R441+R446</f>
        <v>0</v>
      </c>
      <c r="S435" s="160"/>
      <c r="T435" s="162">
        <f>T436+T441+T446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55" t="s">
        <v>156</v>
      </c>
      <c r="AT435" s="163" t="s">
        <v>72</v>
      </c>
      <c r="AU435" s="163" t="s">
        <v>73</v>
      </c>
      <c r="AY435" s="155" t="s">
        <v>120</v>
      </c>
      <c r="BK435" s="164">
        <f>BK436+BK441+BK446</f>
        <v>0</v>
      </c>
    </row>
    <row r="436" s="12" customFormat="1" ht="22.8" customHeight="1">
      <c r="A436" s="12"/>
      <c r="B436" s="154"/>
      <c r="C436" s="12"/>
      <c r="D436" s="155" t="s">
        <v>72</v>
      </c>
      <c r="E436" s="165" t="s">
        <v>589</v>
      </c>
      <c r="F436" s="165" t="s">
        <v>590</v>
      </c>
      <c r="G436" s="12"/>
      <c r="H436" s="12"/>
      <c r="I436" s="157"/>
      <c r="J436" s="166">
        <f>BK436</f>
        <v>0</v>
      </c>
      <c r="K436" s="12"/>
      <c r="L436" s="154"/>
      <c r="M436" s="159"/>
      <c r="N436" s="160"/>
      <c r="O436" s="160"/>
      <c r="P436" s="161">
        <f>SUM(P437:P440)</f>
        <v>0</v>
      </c>
      <c r="Q436" s="160"/>
      <c r="R436" s="161">
        <f>SUM(R437:R440)</f>
        <v>0</v>
      </c>
      <c r="S436" s="160"/>
      <c r="T436" s="162">
        <f>SUM(T437:T440)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55" t="s">
        <v>156</v>
      </c>
      <c r="AT436" s="163" t="s">
        <v>72</v>
      </c>
      <c r="AU436" s="163" t="s">
        <v>81</v>
      </c>
      <c r="AY436" s="155" t="s">
        <v>120</v>
      </c>
      <c r="BK436" s="164">
        <f>SUM(BK437:BK440)</f>
        <v>0</v>
      </c>
    </row>
    <row r="437" s="2" customFormat="1" ht="16.5" customHeight="1">
      <c r="A437" s="38"/>
      <c r="B437" s="167"/>
      <c r="C437" s="168" t="s">
        <v>591</v>
      </c>
      <c r="D437" s="168" t="s">
        <v>123</v>
      </c>
      <c r="E437" s="169" t="s">
        <v>592</v>
      </c>
      <c r="F437" s="170" t="s">
        <v>593</v>
      </c>
      <c r="G437" s="171" t="s">
        <v>594</v>
      </c>
      <c r="H437" s="172">
        <v>1</v>
      </c>
      <c r="I437" s="173"/>
      <c r="J437" s="174">
        <f>ROUND(I437*H437,2)</f>
        <v>0</v>
      </c>
      <c r="K437" s="170" t="s">
        <v>133</v>
      </c>
      <c r="L437" s="39"/>
      <c r="M437" s="175" t="s">
        <v>1</v>
      </c>
      <c r="N437" s="176" t="s">
        <v>38</v>
      </c>
      <c r="O437" s="77"/>
      <c r="P437" s="177">
        <f>O437*H437</f>
        <v>0</v>
      </c>
      <c r="Q437" s="177">
        <v>0</v>
      </c>
      <c r="R437" s="177">
        <f>Q437*H437</f>
        <v>0</v>
      </c>
      <c r="S437" s="177">
        <v>0</v>
      </c>
      <c r="T437" s="17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79" t="s">
        <v>595</v>
      </c>
      <c r="AT437" s="179" t="s">
        <v>123</v>
      </c>
      <c r="AU437" s="179" t="s">
        <v>83</v>
      </c>
      <c r="AY437" s="19" t="s">
        <v>120</v>
      </c>
      <c r="BE437" s="180">
        <f>IF(N437="základní",J437,0)</f>
        <v>0</v>
      </c>
      <c r="BF437" s="180">
        <f>IF(N437="snížená",J437,0)</f>
        <v>0</v>
      </c>
      <c r="BG437" s="180">
        <f>IF(N437="zákl. přenesená",J437,0)</f>
        <v>0</v>
      </c>
      <c r="BH437" s="180">
        <f>IF(N437="sníž. přenesená",J437,0)</f>
        <v>0</v>
      </c>
      <c r="BI437" s="180">
        <f>IF(N437="nulová",J437,0)</f>
        <v>0</v>
      </c>
      <c r="BJ437" s="19" t="s">
        <v>81</v>
      </c>
      <c r="BK437" s="180">
        <f>ROUND(I437*H437,2)</f>
        <v>0</v>
      </c>
      <c r="BL437" s="19" t="s">
        <v>595</v>
      </c>
      <c r="BM437" s="179" t="s">
        <v>596</v>
      </c>
    </row>
    <row r="438" s="2" customFormat="1">
      <c r="A438" s="38"/>
      <c r="B438" s="39"/>
      <c r="C438" s="38"/>
      <c r="D438" s="181" t="s">
        <v>129</v>
      </c>
      <c r="E438" s="38"/>
      <c r="F438" s="182" t="s">
        <v>593</v>
      </c>
      <c r="G438" s="38"/>
      <c r="H438" s="38"/>
      <c r="I438" s="183"/>
      <c r="J438" s="38"/>
      <c r="K438" s="38"/>
      <c r="L438" s="39"/>
      <c r="M438" s="184"/>
      <c r="N438" s="185"/>
      <c r="O438" s="77"/>
      <c r="P438" s="77"/>
      <c r="Q438" s="77"/>
      <c r="R438" s="77"/>
      <c r="S438" s="77"/>
      <c r="T438" s="7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9" t="s">
        <v>129</v>
      </c>
      <c r="AU438" s="19" t="s">
        <v>83</v>
      </c>
    </row>
    <row r="439" s="2" customFormat="1" ht="16.5" customHeight="1">
      <c r="A439" s="38"/>
      <c r="B439" s="167"/>
      <c r="C439" s="168" t="s">
        <v>597</v>
      </c>
      <c r="D439" s="168" t="s">
        <v>123</v>
      </c>
      <c r="E439" s="169" t="s">
        <v>598</v>
      </c>
      <c r="F439" s="170" t="s">
        <v>599</v>
      </c>
      <c r="G439" s="171" t="s">
        <v>594</v>
      </c>
      <c r="H439" s="172">
        <v>1</v>
      </c>
      <c r="I439" s="173"/>
      <c r="J439" s="174">
        <f>ROUND(I439*H439,2)</f>
        <v>0</v>
      </c>
      <c r="K439" s="170" t="s">
        <v>133</v>
      </c>
      <c r="L439" s="39"/>
      <c r="M439" s="175" t="s">
        <v>1</v>
      </c>
      <c r="N439" s="176" t="s">
        <v>38</v>
      </c>
      <c r="O439" s="77"/>
      <c r="P439" s="177">
        <f>O439*H439</f>
        <v>0</v>
      </c>
      <c r="Q439" s="177">
        <v>0</v>
      </c>
      <c r="R439" s="177">
        <f>Q439*H439</f>
        <v>0</v>
      </c>
      <c r="S439" s="177">
        <v>0</v>
      </c>
      <c r="T439" s="178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79" t="s">
        <v>595</v>
      </c>
      <c r="AT439" s="179" t="s">
        <v>123</v>
      </c>
      <c r="AU439" s="179" t="s">
        <v>83</v>
      </c>
      <c r="AY439" s="19" t="s">
        <v>120</v>
      </c>
      <c r="BE439" s="180">
        <f>IF(N439="základní",J439,0)</f>
        <v>0</v>
      </c>
      <c r="BF439" s="180">
        <f>IF(N439="snížená",J439,0)</f>
        <v>0</v>
      </c>
      <c r="BG439" s="180">
        <f>IF(N439="zákl. přenesená",J439,0)</f>
        <v>0</v>
      </c>
      <c r="BH439" s="180">
        <f>IF(N439="sníž. přenesená",J439,0)</f>
        <v>0</v>
      </c>
      <c r="BI439" s="180">
        <f>IF(N439="nulová",J439,0)</f>
        <v>0</v>
      </c>
      <c r="BJ439" s="19" t="s">
        <v>81</v>
      </c>
      <c r="BK439" s="180">
        <f>ROUND(I439*H439,2)</f>
        <v>0</v>
      </c>
      <c r="BL439" s="19" t="s">
        <v>595</v>
      </c>
      <c r="BM439" s="179" t="s">
        <v>600</v>
      </c>
    </row>
    <row r="440" s="2" customFormat="1">
      <c r="A440" s="38"/>
      <c r="B440" s="39"/>
      <c r="C440" s="38"/>
      <c r="D440" s="181" t="s">
        <v>129</v>
      </c>
      <c r="E440" s="38"/>
      <c r="F440" s="182" t="s">
        <v>599</v>
      </c>
      <c r="G440" s="38"/>
      <c r="H440" s="38"/>
      <c r="I440" s="183"/>
      <c r="J440" s="38"/>
      <c r="K440" s="38"/>
      <c r="L440" s="39"/>
      <c r="M440" s="184"/>
      <c r="N440" s="185"/>
      <c r="O440" s="77"/>
      <c r="P440" s="77"/>
      <c r="Q440" s="77"/>
      <c r="R440" s="77"/>
      <c r="S440" s="77"/>
      <c r="T440" s="7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9" t="s">
        <v>129</v>
      </c>
      <c r="AU440" s="19" t="s">
        <v>83</v>
      </c>
    </row>
    <row r="441" s="12" customFormat="1" ht="22.8" customHeight="1">
      <c r="A441" s="12"/>
      <c r="B441" s="154"/>
      <c r="C441" s="12"/>
      <c r="D441" s="155" t="s">
        <v>72</v>
      </c>
      <c r="E441" s="165" t="s">
        <v>601</v>
      </c>
      <c r="F441" s="165" t="s">
        <v>602</v>
      </c>
      <c r="G441" s="12"/>
      <c r="H441" s="12"/>
      <c r="I441" s="157"/>
      <c r="J441" s="166">
        <f>BK441</f>
        <v>0</v>
      </c>
      <c r="K441" s="12"/>
      <c r="L441" s="154"/>
      <c r="M441" s="159"/>
      <c r="N441" s="160"/>
      <c r="O441" s="160"/>
      <c r="P441" s="161">
        <f>SUM(P442:P445)</f>
        <v>0</v>
      </c>
      <c r="Q441" s="160"/>
      <c r="R441" s="161">
        <f>SUM(R442:R445)</f>
        <v>0</v>
      </c>
      <c r="S441" s="160"/>
      <c r="T441" s="162">
        <f>SUM(T442:T445)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155" t="s">
        <v>156</v>
      </c>
      <c r="AT441" s="163" t="s">
        <v>72</v>
      </c>
      <c r="AU441" s="163" t="s">
        <v>81</v>
      </c>
      <c r="AY441" s="155" t="s">
        <v>120</v>
      </c>
      <c r="BK441" s="164">
        <f>SUM(BK442:BK445)</f>
        <v>0</v>
      </c>
    </row>
    <row r="442" s="2" customFormat="1" ht="16.5" customHeight="1">
      <c r="A442" s="38"/>
      <c r="B442" s="167"/>
      <c r="C442" s="168" t="s">
        <v>603</v>
      </c>
      <c r="D442" s="168" t="s">
        <v>123</v>
      </c>
      <c r="E442" s="169" t="s">
        <v>604</v>
      </c>
      <c r="F442" s="170" t="s">
        <v>602</v>
      </c>
      <c r="G442" s="171" t="s">
        <v>594</v>
      </c>
      <c r="H442" s="172">
        <v>1</v>
      </c>
      <c r="I442" s="173"/>
      <c r="J442" s="174">
        <f>ROUND(I442*H442,2)</f>
        <v>0</v>
      </c>
      <c r="K442" s="170" t="s">
        <v>133</v>
      </c>
      <c r="L442" s="39"/>
      <c r="M442" s="175" t="s">
        <v>1</v>
      </c>
      <c r="N442" s="176" t="s">
        <v>38</v>
      </c>
      <c r="O442" s="77"/>
      <c r="P442" s="177">
        <f>O442*H442</f>
        <v>0</v>
      </c>
      <c r="Q442" s="177">
        <v>0</v>
      </c>
      <c r="R442" s="177">
        <f>Q442*H442</f>
        <v>0</v>
      </c>
      <c r="S442" s="177">
        <v>0</v>
      </c>
      <c r="T442" s="17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79" t="s">
        <v>595</v>
      </c>
      <c r="AT442" s="179" t="s">
        <v>123</v>
      </c>
      <c r="AU442" s="179" t="s">
        <v>83</v>
      </c>
      <c r="AY442" s="19" t="s">
        <v>120</v>
      </c>
      <c r="BE442" s="180">
        <f>IF(N442="základní",J442,0)</f>
        <v>0</v>
      </c>
      <c r="BF442" s="180">
        <f>IF(N442="snížená",J442,0)</f>
        <v>0</v>
      </c>
      <c r="BG442" s="180">
        <f>IF(N442="zákl. přenesená",J442,0)</f>
        <v>0</v>
      </c>
      <c r="BH442" s="180">
        <f>IF(N442="sníž. přenesená",J442,0)</f>
        <v>0</v>
      </c>
      <c r="BI442" s="180">
        <f>IF(N442="nulová",J442,0)</f>
        <v>0</v>
      </c>
      <c r="BJ442" s="19" t="s">
        <v>81</v>
      </c>
      <c r="BK442" s="180">
        <f>ROUND(I442*H442,2)</f>
        <v>0</v>
      </c>
      <c r="BL442" s="19" t="s">
        <v>595</v>
      </c>
      <c r="BM442" s="179" t="s">
        <v>605</v>
      </c>
    </row>
    <row r="443" s="2" customFormat="1">
      <c r="A443" s="38"/>
      <c r="B443" s="39"/>
      <c r="C443" s="38"/>
      <c r="D443" s="181" t="s">
        <v>129</v>
      </c>
      <c r="E443" s="38"/>
      <c r="F443" s="182" t="s">
        <v>602</v>
      </c>
      <c r="G443" s="38"/>
      <c r="H443" s="38"/>
      <c r="I443" s="183"/>
      <c r="J443" s="38"/>
      <c r="K443" s="38"/>
      <c r="L443" s="39"/>
      <c r="M443" s="184"/>
      <c r="N443" s="185"/>
      <c r="O443" s="77"/>
      <c r="P443" s="77"/>
      <c r="Q443" s="77"/>
      <c r="R443" s="77"/>
      <c r="S443" s="77"/>
      <c r="T443" s="7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9" t="s">
        <v>129</v>
      </c>
      <c r="AU443" s="19" t="s">
        <v>83</v>
      </c>
    </row>
    <row r="444" s="2" customFormat="1" ht="24.15" customHeight="1">
      <c r="A444" s="38"/>
      <c r="B444" s="167"/>
      <c r="C444" s="168" t="s">
        <v>606</v>
      </c>
      <c r="D444" s="168" t="s">
        <v>123</v>
      </c>
      <c r="E444" s="169" t="s">
        <v>607</v>
      </c>
      <c r="F444" s="170" t="s">
        <v>608</v>
      </c>
      <c r="G444" s="171" t="s">
        <v>594</v>
      </c>
      <c r="H444" s="172">
        <v>1</v>
      </c>
      <c r="I444" s="173"/>
      <c r="J444" s="174">
        <f>ROUND(I444*H444,2)</f>
        <v>0</v>
      </c>
      <c r="K444" s="170" t="s">
        <v>133</v>
      </c>
      <c r="L444" s="39"/>
      <c r="M444" s="175" t="s">
        <v>1</v>
      </c>
      <c r="N444" s="176" t="s">
        <v>38</v>
      </c>
      <c r="O444" s="77"/>
      <c r="P444" s="177">
        <f>O444*H444</f>
        <v>0</v>
      </c>
      <c r="Q444" s="177">
        <v>0</v>
      </c>
      <c r="R444" s="177">
        <f>Q444*H444</f>
        <v>0</v>
      </c>
      <c r="S444" s="177">
        <v>0</v>
      </c>
      <c r="T444" s="17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179" t="s">
        <v>595</v>
      </c>
      <c r="AT444" s="179" t="s">
        <v>123</v>
      </c>
      <c r="AU444" s="179" t="s">
        <v>83</v>
      </c>
      <c r="AY444" s="19" t="s">
        <v>120</v>
      </c>
      <c r="BE444" s="180">
        <f>IF(N444="základní",J444,0)</f>
        <v>0</v>
      </c>
      <c r="BF444" s="180">
        <f>IF(N444="snížená",J444,0)</f>
        <v>0</v>
      </c>
      <c r="BG444" s="180">
        <f>IF(N444="zákl. přenesená",J444,0)</f>
        <v>0</v>
      </c>
      <c r="BH444" s="180">
        <f>IF(N444="sníž. přenesená",J444,0)</f>
        <v>0</v>
      </c>
      <c r="BI444" s="180">
        <f>IF(N444="nulová",J444,0)</f>
        <v>0</v>
      </c>
      <c r="BJ444" s="19" t="s">
        <v>81</v>
      </c>
      <c r="BK444" s="180">
        <f>ROUND(I444*H444,2)</f>
        <v>0</v>
      </c>
      <c r="BL444" s="19" t="s">
        <v>595</v>
      </c>
      <c r="BM444" s="179" t="s">
        <v>609</v>
      </c>
    </row>
    <row r="445" s="2" customFormat="1">
      <c r="A445" s="38"/>
      <c r="B445" s="39"/>
      <c r="C445" s="38"/>
      <c r="D445" s="181" t="s">
        <v>129</v>
      </c>
      <c r="E445" s="38"/>
      <c r="F445" s="182" t="s">
        <v>608</v>
      </c>
      <c r="G445" s="38"/>
      <c r="H445" s="38"/>
      <c r="I445" s="183"/>
      <c r="J445" s="38"/>
      <c r="K445" s="38"/>
      <c r="L445" s="39"/>
      <c r="M445" s="184"/>
      <c r="N445" s="185"/>
      <c r="O445" s="77"/>
      <c r="P445" s="77"/>
      <c r="Q445" s="77"/>
      <c r="R445" s="77"/>
      <c r="S445" s="77"/>
      <c r="T445" s="7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9" t="s">
        <v>129</v>
      </c>
      <c r="AU445" s="19" t="s">
        <v>83</v>
      </c>
    </row>
    <row r="446" s="12" customFormat="1" ht="22.8" customHeight="1">
      <c r="A446" s="12"/>
      <c r="B446" s="154"/>
      <c r="C446" s="12"/>
      <c r="D446" s="155" t="s">
        <v>72</v>
      </c>
      <c r="E446" s="165" t="s">
        <v>610</v>
      </c>
      <c r="F446" s="165" t="s">
        <v>611</v>
      </c>
      <c r="G446" s="12"/>
      <c r="H446" s="12"/>
      <c r="I446" s="157"/>
      <c r="J446" s="166">
        <f>BK446</f>
        <v>0</v>
      </c>
      <c r="K446" s="12"/>
      <c r="L446" s="154"/>
      <c r="M446" s="159"/>
      <c r="N446" s="160"/>
      <c r="O446" s="160"/>
      <c r="P446" s="161">
        <f>SUM(P447:P450)</f>
        <v>0</v>
      </c>
      <c r="Q446" s="160"/>
      <c r="R446" s="161">
        <f>SUM(R447:R450)</f>
        <v>0</v>
      </c>
      <c r="S446" s="160"/>
      <c r="T446" s="162">
        <f>SUM(T447:T450)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55" t="s">
        <v>156</v>
      </c>
      <c r="AT446" s="163" t="s">
        <v>72</v>
      </c>
      <c r="AU446" s="163" t="s">
        <v>81</v>
      </c>
      <c r="AY446" s="155" t="s">
        <v>120</v>
      </c>
      <c r="BK446" s="164">
        <f>SUM(BK447:BK450)</f>
        <v>0</v>
      </c>
    </row>
    <row r="447" s="2" customFormat="1" ht="16.5" customHeight="1">
      <c r="A447" s="38"/>
      <c r="B447" s="167"/>
      <c r="C447" s="168" t="s">
        <v>612</v>
      </c>
      <c r="D447" s="168" t="s">
        <v>123</v>
      </c>
      <c r="E447" s="169" t="s">
        <v>613</v>
      </c>
      <c r="F447" s="170" t="s">
        <v>614</v>
      </c>
      <c r="G447" s="171" t="s">
        <v>594</v>
      </c>
      <c r="H447" s="172">
        <v>1</v>
      </c>
      <c r="I447" s="173"/>
      <c r="J447" s="174">
        <f>ROUND(I447*H447,2)</f>
        <v>0</v>
      </c>
      <c r="K447" s="170" t="s">
        <v>133</v>
      </c>
      <c r="L447" s="39"/>
      <c r="M447" s="175" t="s">
        <v>1</v>
      </c>
      <c r="N447" s="176" t="s">
        <v>38</v>
      </c>
      <c r="O447" s="77"/>
      <c r="P447" s="177">
        <f>O447*H447</f>
        <v>0</v>
      </c>
      <c r="Q447" s="177">
        <v>0</v>
      </c>
      <c r="R447" s="177">
        <f>Q447*H447</f>
        <v>0</v>
      </c>
      <c r="S447" s="177">
        <v>0</v>
      </c>
      <c r="T447" s="17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79" t="s">
        <v>595</v>
      </c>
      <c r="AT447" s="179" t="s">
        <v>123</v>
      </c>
      <c r="AU447" s="179" t="s">
        <v>83</v>
      </c>
      <c r="AY447" s="19" t="s">
        <v>120</v>
      </c>
      <c r="BE447" s="180">
        <f>IF(N447="základní",J447,0)</f>
        <v>0</v>
      </c>
      <c r="BF447" s="180">
        <f>IF(N447="snížená",J447,0)</f>
        <v>0</v>
      </c>
      <c r="BG447" s="180">
        <f>IF(N447="zákl. přenesená",J447,0)</f>
        <v>0</v>
      </c>
      <c r="BH447" s="180">
        <f>IF(N447="sníž. přenesená",J447,0)</f>
        <v>0</v>
      </c>
      <c r="BI447" s="180">
        <f>IF(N447="nulová",J447,0)</f>
        <v>0</v>
      </c>
      <c r="BJ447" s="19" t="s">
        <v>81</v>
      </c>
      <c r="BK447" s="180">
        <f>ROUND(I447*H447,2)</f>
        <v>0</v>
      </c>
      <c r="BL447" s="19" t="s">
        <v>595</v>
      </c>
      <c r="BM447" s="179" t="s">
        <v>615</v>
      </c>
    </row>
    <row r="448" s="2" customFormat="1">
      <c r="A448" s="38"/>
      <c r="B448" s="39"/>
      <c r="C448" s="38"/>
      <c r="D448" s="181" t="s">
        <v>129</v>
      </c>
      <c r="E448" s="38"/>
      <c r="F448" s="182" t="s">
        <v>614</v>
      </c>
      <c r="G448" s="38"/>
      <c r="H448" s="38"/>
      <c r="I448" s="183"/>
      <c r="J448" s="38"/>
      <c r="K448" s="38"/>
      <c r="L448" s="39"/>
      <c r="M448" s="184"/>
      <c r="N448" s="185"/>
      <c r="O448" s="77"/>
      <c r="P448" s="77"/>
      <c r="Q448" s="77"/>
      <c r="R448" s="77"/>
      <c r="S448" s="77"/>
      <c r="T448" s="7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129</v>
      </c>
      <c r="AU448" s="19" t="s">
        <v>83</v>
      </c>
    </row>
    <row r="449" s="2" customFormat="1" ht="16.5" customHeight="1">
      <c r="A449" s="38"/>
      <c r="B449" s="167"/>
      <c r="C449" s="168" t="s">
        <v>616</v>
      </c>
      <c r="D449" s="168" t="s">
        <v>123</v>
      </c>
      <c r="E449" s="169" t="s">
        <v>617</v>
      </c>
      <c r="F449" s="170" t="s">
        <v>618</v>
      </c>
      <c r="G449" s="171" t="s">
        <v>594</v>
      </c>
      <c r="H449" s="172">
        <v>1</v>
      </c>
      <c r="I449" s="173"/>
      <c r="J449" s="174">
        <f>ROUND(I449*H449,2)</f>
        <v>0</v>
      </c>
      <c r="K449" s="170" t="s">
        <v>1</v>
      </c>
      <c r="L449" s="39"/>
      <c r="M449" s="175" t="s">
        <v>1</v>
      </c>
      <c r="N449" s="176" t="s">
        <v>38</v>
      </c>
      <c r="O449" s="77"/>
      <c r="P449" s="177">
        <f>O449*H449</f>
        <v>0</v>
      </c>
      <c r="Q449" s="177">
        <v>0</v>
      </c>
      <c r="R449" s="177">
        <f>Q449*H449</f>
        <v>0</v>
      </c>
      <c r="S449" s="177">
        <v>0</v>
      </c>
      <c r="T449" s="17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79" t="s">
        <v>595</v>
      </c>
      <c r="AT449" s="179" t="s">
        <v>123</v>
      </c>
      <c r="AU449" s="179" t="s">
        <v>83</v>
      </c>
      <c r="AY449" s="19" t="s">
        <v>120</v>
      </c>
      <c r="BE449" s="180">
        <f>IF(N449="základní",J449,0)</f>
        <v>0</v>
      </c>
      <c r="BF449" s="180">
        <f>IF(N449="snížená",J449,0)</f>
        <v>0</v>
      </c>
      <c r="BG449" s="180">
        <f>IF(N449="zákl. přenesená",J449,0)</f>
        <v>0</v>
      </c>
      <c r="BH449" s="180">
        <f>IF(N449="sníž. přenesená",J449,0)</f>
        <v>0</v>
      </c>
      <c r="BI449" s="180">
        <f>IF(N449="nulová",J449,0)</f>
        <v>0</v>
      </c>
      <c r="BJ449" s="19" t="s">
        <v>81</v>
      </c>
      <c r="BK449" s="180">
        <f>ROUND(I449*H449,2)</f>
        <v>0</v>
      </c>
      <c r="BL449" s="19" t="s">
        <v>595</v>
      </c>
      <c r="BM449" s="179" t="s">
        <v>619</v>
      </c>
    </row>
    <row r="450" s="2" customFormat="1">
      <c r="A450" s="38"/>
      <c r="B450" s="39"/>
      <c r="C450" s="38"/>
      <c r="D450" s="181" t="s">
        <v>129</v>
      </c>
      <c r="E450" s="38"/>
      <c r="F450" s="182" t="s">
        <v>618</v>
      </c>
      <c r="G450" s="38"/>
      <c r="H450" s="38"/>
      <c r="I450" s="183"/>
      <c r="J450" s="38"/>
      <c r="K450" s="38"/>
      <c r="L450" s="39"/>
      <c r="M450" s="228"/>
      <c r="N450" s="229"/>
      <c r="O450" s="230"/>
      <c r="P450" s="230"/>
      <c r="Q450" s="230"/>
      <c r="R450" s="230"/>
      <c r="S450" s="230"/>
      <c r="T450" s="231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9" t="s">
        <v>129</v>
      </c>
      <c r="AU450" s="19" t="s">
        <v>83</v>
      </c>
    </row>
    <row r="451" s="2" customFormat="1" ht="6.96" customHeight="1">
      <c r="A451" s="38"/>
      <c r="B451" s="60"/>
      <c r="C451" s="61"/>
      <c r="D451" s="61"/>
      <c r="E451" s="61"/>
      <c r="F451" s="61"/>
      <c r="G451" s="61"/>
      <c r="H451" s="61"/>
      <c r="I451" s="61"/>
      <c r="J451" s="61"/>
      <c r="K451" s="61"/>
      <c r="L451" s="39"/>
      <c r="M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</row>
  </sheetData>
  <autoFilter ref="C128:K45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DESKTOP-DIV9H0Q\MK</dc:creator>
  <cp:lastModifiedBy>DESKTOP-DIV9H0Q\MK</cp:lastModifiedBy>
  <dcterms:created xsi:type="dcterms:W3CDTF">2024-10-17T10:05:55Z</dcterms:created>
  <dcterms:modified xsi:type="dcterms:W3CDTF">2024-10-17T10:05:57Z</dcterms:modified>
</cp:coreProperties>
</file>